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24226"/>
  <mc:AlternateContent xmlns:mc="http://schemas.openxmlformats.org/markup-compatibility/2006">
    <mc:Choice Requires="x15">
      <x15ac:absPath xmlns:x15ac="http://schemas.microsoft.com/office/spreadsheetml/2010/11/ac" url="C:\Users\s.gyliene\Desktop\2021-2027\Pazymos\"/>
    </mc:Choice>
  </mc:AlternateContent>
  <xr:revisionPtr revIDLastSave="0" documentId="13_ncr:1_{7D0D19E0-554A-4C82-A4B0-5A7A6280A4B8}" xr6:coauthVersionLast="47" xr6:coauthVersionMax="47" xr10:uidLastSave="{00000000-0000-0000-0000-000000000000}"/>
  <bookViews>
    <workbookView xWindow="-108" yWindow="-108" windowWidth="23256" windowHeight="12576" xr2:uid="{00000000-000D-0000-FFFF-FFFF00000000}"/>
  </bookViews>
  <sheets>
    <sheet name="Pažyma DU  neterm" sheetId="24" r:id="rId1"/>
    <sheet name="Pažyma DU term " sheetId="19" r:id="rId2"/>
    <sheet name="Pažyma DU  term neterm" sheetId="23" r:id="rId3"/>
    <sheet name="Atostogų išmokų FN" sheetId="1" state="hidden" r:id="rId4"/>
  </sheets>
  <definedNames>
    <definedName name="_xlnm.Print_Area" localSheetId="0">'Pažyma DU  neterm'!$A$1:$R$64</definedName>
    <definedName name="_xlnm.Print_Area" localSheetId="2">'Pažyma DU  term neterm'!$A$1:$S$64</definedName>
    <definedName name="_xlnm.Print_Area" localSheetId="1">'Pažyma DU term '!$A$1:$R$64</definedName>
  </definedNames>
  <calcPr calcId="191028" iterateDelta="1E-4"/>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0" i="19" l="1"/>
  <c r="S21" i="19"/>
  <c r="S20" i="24"/>
  <c r="S21" i="24"/>
  <c r="T20" i="23"/>
  <c r="Q20" i="23"/>
  <c r="Q21" i="23"/>
  <c r="Q22" i="23"/>
  <c r="Q23" i="23"/>
  <c r="P20" i="24"/>
  <c r="P21" i="24"/>
  <c r="S52" i="24"/>
  <c r="S25" i="24"/>
  <c r="S26" i="24"/>
  <c r="S27" i="24"/>
  <c r="S28" i="24"/>
  <c r="S29" i="24"/>
  <c r="S30" i="24"/>
  <c r="S31" i="24"/>
  <c r="S32" i="24"/>
  <c r="S33" i="24"/>
  <c r="S34" i="24"/>
  <c r="S35" i="24"/>
  <c r="S36" i="24"/>
  <c r="S37" i="24"/>
  <c r="S38" i="24"/>
  <c r="S39" i="24"/>
  <c r="S40" i="24"/>
  <c r="S41" i="24"/>
  <c r="S42" i="24"/>
  <c r="S43" i="24"/>
  <c r="S44" i="24"/>
  <c r="S45" i="24"/>
  <c r="S46" i="24"/>
  <c r="S47" i="24"/>
  <c r="S48" i="24"/>
  <c r="S49" i="24"/>
  <c r="S50" i="24"/>
  <c r="S51" i="24"/>
  <c r="S27" i="19"/>
  <c r="S28" i="19"/>
  <c r="S29" i="19"/>
  <c r="S30" i="19"/>
  <c r="S31" i="19"/>
  <c r="S32" i="19"/>
  <c r="S33" i="19"/>
  <c r="S34" i="19"/>
  <c r="S35" i="19"/>
  <c r="S36" i="19"/>
  <c r="S37" i="19"/>
  <c r="S38" i="19"/>
  <c r="S39" i="19"/>
  <c r="S40" i="19"/>
  <c r="S41" i="19"/>
  <c r="S42" i="19"/>
  <c r="S43" i="19"/>
  <c r="S44" i="19"/>
  <c r="S45" i="19"/>
  <c r="S46" i="19"/>
  <c r="S47" i="19"/>
  <c r="S48" i="19"/>
  <c r="S49" i="19"/>
  <c r="S50" i="19"/>
  <c r="S51" i="19"/>
  <c r="S52" i="19"/>
  <c r="T22" i="23"/>
  <c r="T23" i="23"/>
  <c r="T24" i="23"/>
  <c r="T25" i="23"/>
  <c r="T26" i="23"/>
  <c r="T27" i="23"/>
  <c r="T28" i="23"/>
  <c r="T29" i="23"/>
  <c r="T30" i="23"/>
  <c r="T31" i="23"/>
  <c r="T32" i="23"/>
  <c r="T33" i="23"/>
  <c r="T34" i="23"/>
  <c r="T35" i="23"/>
  <c r="T36" i="23"/>
  <c r="T37" i="23"/>
  <c r="T38" i="23"/>
  <c r="T39" i="23"/>
  <c r="T40" i="23"/>
  <c r="T41" i="23"/>
  <c r="T42" i="23"/>
  <c r="T43" i="23"/>
  <c r="T44" i="23"/>
  <c r="T45" i="23"/>
  <c r="T46" i="23"/>
  <c r="T47" i="23"/>
  <c r="T48" i="23"/>
  <c r="T49" i="23"/>
  <c r="T50" i="23"/>
  <c r="T51" i="23"/>
  <c r="T52" i="23"/>
  <c r="Q21" i="24" l="1"/>
  <c r="Q22" i="24"/>
  <c r="Q23" i="24"/>
  <c r="Q24" i="24"/>
  <c r="Q25" i="24"/>
  <c r="Q26" i="24"/>
  <c r="Q27" i="24"/>
  <c r="Q28" i="24"/>
  <c r="Q29" i="24"/>
  <c r="Q30" i="24"/>
  <c r="Q31" i="24"/>
  <c r="Q32" i="24"/>
  <c r="Q33" i="24"/>
  <c r="Q34" i="24"/>
  <c r="Q35" i="24"/>
  <c r="Q36" i="24"/>
  <c r="Q37" i="24"/>
  <c r="Q38" i="24"/>
  <c r="Q39" i="24"/>
  <c r="Q40" i="24"/>
  <c r="Q41" i="24"/>
  <c r="Q42" i="24"/>
  <c r="Q43" i="24"/>
  <c r="Q44" i="24"/>
  <c r="Q45" i="24"/>
  <c r="Q46" i="24"/>
  <c r="Q47" i="24"/>
  <c r="Q48" i="24"/>
  <c r="Q49" i="24"/>
  <c r="Q50" i="24"/>
  <c r="Q51" i="24"/>
  <c r="Q52" i="24"/>
  <c r="Q21" i="19"/>
  <c r="Q22" i="19"/>
  <c r="Q23" i="19"/>
  <c r="Q24" i="19"/>
  <c r="Q25" i="19"/>
  <c r="Q26" i="19"/>
  <c r="Q27" i="19"/>
  <c r="Q28" i="19"/>
  <c r="Q29" i="19"/>
  <c r="Q30" i="19"/>
  <c r="Q31" i="19"/>
  <c r="Q32" i="19"/>
  <c r="Q33" i="19"/>
  <c r="Q34" i="19"/>
  <c r="Q35" i="19"/>
  <c r="Q36" i="19"/>
  <c r="Q37" i="19"/>
  <c r="Q38" i="19"/>
  <c r="Q39" i="19"/>
  <c r="Q40" i="19"/>
  <c r="Q41" i="19"/>
  <c r="Q42" i="19"/>
  <c r="Q43" i="19"/>
  <c r="Q44" i="19"/>
  <c r="Q45" i="19"/>
  <c r="Q46" i="19"/>
  <c r="Q47" i="19"/>
  <c r="Q48" i="19"/>
  <c r="Q49" i="19"/>
  <c r="Q50" i="19"/>
  <c r="Q51" i="19"/>
  <c r="Q52" i="19"/>
  <c r="Q20" i="19"/>
  <c r="R21" i="23"/>
  <c r="R22" i="23"/>
  <c r="R23" i="23"/>
  <c r="R24" i="23"/>
  <c r="R25" i="23"/>
  <c r="R26" i="23"/>
  <c r="R27" i="23"/>
  <c r="R28" i="23"/>
  <c r="R29" i="23"/>
  <c r="R30" i="23"/>
  <c r="R31" i="23"/>
  <c r="R32" i="23"/>
  <c r="R33" i="23"/>
  <c r="R34" i="23"/>
  <c r="R35" i="23"/>
  <c r="R36" i="23"/>
  <c r="R37" i="23"/>
  <c r="R38" i="23"/>
  <c r="R39" i="23"/>
  <c r="R40" i="23"/>
  <c r="R41" i="23"/>
  <c r="R42" i="23"/>
  <c r="R43" i="23"/>
  <c r="R44" i="23"/>
  <c r="R45" i="23"/>
  <c r="R46" i="23"/>
  <c r="R47" i="23"/>
  <c r="R48" i="23"/>
  <c r="R49" i="23"/>
  <c r="R50" i="23"/>
  <c r="R51" i="23"/>
  <c r="R52" i="23"/>
  <c r="M21" i="19"/>
  <c r="M22" i="19"/>
  <c r="S22" i="19" s="1"/>
  <c r="M23" i="19"/>
  <c r="S23" i="19" s="1"/>
  <c r="M24" i="19"/>
  <c r="S24" i="19" s="1"/>
  <c r="M25" i="19"/>
  <c r="S25" i="19" s="1"/>
  <c r="M26" i="19"/>
  <c r="S26" i="19" s="1"/>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P22" i="24"/>
  <c r="P23" i="24"/>
  <c r="R10" i="19" l="1" a="1"/>
  <c r="R10" i="19" s="1"/>
  <c r="R9" i="19" a="1"/>
  <c r="R9" i="19" s="1"/>
  <c r="R8" i="19" a="1"/>
  <c r="R8" i="19" s="1"/>
  <c r="R7" i="19" a="1"/>
  <c r="R7" i="19" s="1"/>
  <c r="R12" i="19" a="1"/>
  <c r="R12" i="19" s="1"/>
  <c r="R6" i="19" a="1"/>
  <c r="R6" i="19" s="1"/>
  <c r="R11" i="19" a="1"/>
  <c r="R11" i="19" s="1"/>
  <c r="Q53" i="19"/>
  <c r="N21" i="23"/>
  <c r="T21" i="23" s="1"/>
  <c r="N22" i="23"/>
  <c r="N23" i="23"/>
  <c r="N24" i="23"/>
  <c r="N25" i="23"/>
  <c r="N26" i="23"/>
  <c r="N27" i="23"/>
  <c r="N28" i="23"/>
  <c r="N29" i="23"/>
  <c r="Q24" i="23"/>
  <c r="Q25" i="23"/>
  <c r="Q26" i="23"/>
  <c r="Q27" i="23"/>
  <c r="Q28" i="23"/>
  <c r="Q29" i="23"/>
  <c r="Q30" i="23"/>
  <c r="Q31" i="23"/>
  <c r="P20" i="19"/>
  <c r="P21" i="19"/>
  <c r="P22" i="19"/>
  <c r="P23" i="19"/>
  <c r="P24" i="19"/>
  <c r="P25" i="19"/>
  <c r="P26" i="19"/>
  <c r="P27" i="19"/>
  <c r="P28" i="19"/>
  <c r="P29" i="19"/>
  <c r="P30" i="19"/>
  <c r="P31" i="19"/>
  <c r="P32" i="19"/>
  <c r="P33" i="19"/>
  <c r="P24" i="24"/>
  <c r="P25" i="24"/>
  <c r="P26" i="24"/>
  <c r="P27" i="24"/>
  <c r="P28" i="24"/>
  <c r="S6" i="23" l="1" a="1"/>
  <c r="S6" i="23" s="1"/>
  <c r="S12" i="23" a="1"/>
  <c r="S12" i="23" s="1"/>
  <c r="S11" i="23" a="1"/>
  <c r="S11" i="23" s="1"/>
  <c r="S10" i="23" a="1"/>
  <c r="S10" i="23" s="1"/>
  <c r="S9" i="23" a="1"/>
  <c r="S9" i="23" s="1"/>
  <c r="S8" i="23" a="1"/>
  <c r="S8" i="23" s="1"/>
  <c r="S7" i="23" a="1"/>
  <c r="S7" i="23" s="1"/>
  <c r="Q32" i="23"/>
  <c r="Q33" i="23"/>
  <c r="Q34" i="23"/>
  <c r="Q35" i="23"/>
  <c r="Q36" i="23"/>
  <c r="Q37" i="23"/>
  <c r="Q38" i="23"/>
  <c r="Q39" i="23"/>
  <c r="Q40" i="23"/>
  <c r="Q41" i="23"/>
  <c r="Q42" i="23"/>
  <c r="Q43" i="23"/>
  <c r="Q44" i="23"/>
  <c r="Q45" i="23"/>
  <c r="Q46" i="23"/>
  <c r="Q47" i="23"/>
  <c r="Q48" i="23"/>
  <c r="Q49" i="23"/>
  <c r="Q50" i="23"/>
  <c r="Q51" i="23"/>
  <c r="Q52" i="23"/>
  <c r="M27" i="24" l="1"/>
  <c r="M28" i="24"/>
  <c r="P34" i="19"/>
  <c r="P35" i="19"/>
  <c r="P36" i="19"/>
  <c r="P37" i="19"/>
  <c r="P38" i="19"/>
  <c r="P39" i="19"/>
  <c r="P40" i="19"/>
  <c r="P41" i="19"/>
  <c r="P42" i="19"/>
  <c r="P43" i="19"/>
  <c r="P44" i="19"/>
  <c r="P45" i="19"/>
  <c r="P46" i="19"/>
  <c r="P47" i="19"/>
  <c r="P48" i="19"/>
  <c r="P49" i="19"/>
  <c r="P50" i="19"/>
  <c r="P51" i="19"/>
  <c r="P52" i="19"/>
  <c r="P29" i="24"/>
  <c r="P30" i="24"/>
  <c r="P31" i="24"/>
  <c r="P32" i="24"/>
  <c r="P33" i="24"/>
  <c r="P34" i="24"/>
  <c r="P35" i="24"/>
  <c r="P36" i="24"/>
  <c r="P37" i="24"/>
  <c r="P38" i="24"/>
  <c r="P39" i="24"/>
  <c r="P40" i="24"/>
  <c r="P41" i="24"/>
  <c r="P42" i="24"/>
  <c r="P43" i="24"/>
  <c r="P44" i="24"/>
  <c r="P45" i="24"/>
  <c r="P46" i="24"/>
  <c r="P47" i="24"/>
  <c r="P48" i="24"/>
  <c r="P49" i="24"/>
  <c r="P50" i="24"/>
  <c r="P51" i="24"/>
  <c r="P52" i="24"/>
  <c r="J53" i="24"/>
  <c r="I53" i="24"/>
  <c r="H53" i="24"/>
  <c r="G53" i="24"/>
  <c r="F53" i="24"/>
  <c r="E53" i="24"/>
  <c r="D53" i="24"/>
  <c r="M52" i="24"/>
  <c r="M51" i="24"/>
  <c r="M50" i="24"/>
  <c r="M49" i="24"/>
  <c r="M48" i="24"/>
  <c r="M47" i="24"/>
  <c r="M46" i="24"/>
  <c r="M45" i="24"/>
  <c r="M44" i="24"/>
  <c r="M43" i="24"/>
  <c r="M42" i="24"/>
  <c r="M41" i="24"/>
  <c r="M40" i="24"/>
  <c r="M39" i="24"/>
  <c r="M38" i="24"/>
  <c r="M37" i="24"/>
  <c r="M36" i="24"/>
  <c r="M35" i="24"/>
  <c r="M34" i="24"/>
  <c r="M33" i="24"/>
  <c r="M32" i="24"/>
  <c r="M31" i="24"/>
  <c r="M30" i="24"/>
  <c r="M29" i="24"/>
  <c r="F14" i="24"/>
  <c r="L26" i="24" l="1"/>
  <c r="L34" i="24"/>
  <c r="L42" i="24"/>
  <c r="L50" i="24"/>
  <c r="L30" i="24"/>
  <c r="L32" i="24"/>
  <c r="L25" i="24"/>
  <c r="L33" i="24"/>
  <c r="L49" i="24"/>
  <c r="L27" i="24"/>
  <c r="L35" i="24"/>
  <c r="L43" i="24"/>
  <c r="L51" i="24"/>
  <c r="L22" i="24"/>
  <c r="L46" i="24"/>
  <c r="L31" i="24"/>
  <c r="L47" i="24"/>
  <c r="L24" i="24"/>
  <c r="L40" i="24"/>
  <c r="L48" i="24"/>
  <c r="L41" i="24"/>
  <c r="L28" i="24"/>
  <c r="L36" i="24"/>
  <c r="L44" i="24"/>
  <c r="L52" i="24"/>
  <c r="L38" i="24"/>
  <c r="L23" i="24"/>
  <c r="L39" i="24"/>
  <c r="L21" i="24"/>
  <c r="L29" i="24"/>
  <c r="L37" i="24"/>
  <c r="L45" i="24"/>
  <c r="R13" i="19"/>
  <c r="L20" i="24"/>
  <c r="M20" i="24" s="1"/>
  <c r="Q20" i="24" s="1"/>
  <c r="M21" i="24"/>
  <c r="M24" i="24"/>
  <c r="S24" i="24" s="1"/>
  <c r="M25" i="24"/>
  <c r="M26" i="24"/>
  <c r="Q12" i="19"/>
  <c r="M23" i="24"/>
  <c r="S23" i="24" s="1"/>
  <c r="Q12" i="24"/>
  <c r="R11" i="23"/>
  <c r="R10" i="23"/>
  <c r="Q11" i="19"/>
  <c r="Q10" i="19"/>
  <c r="Q9" i="19"/>
  <c r="Q10" i="24"/>
  <c r="M22" i="24"/>
  <c r="S22" i="24" s="1"/>
  <c r="N30" i="23"/>
  <c r="N31" i="23"/>
  <c r="N32" i="23"/>
  <c r="N33" i="23"/>
  <c r="N34" i="23"/>
  <c r="N35" i="23"/>
  <c r="N36" i="23"/>
  <c r="N37" i="23"/>
  <c r="N38" i="23"/>
  <c r="N39" i="23"/>
  <c r="N40" i="23"/>
  <c r="N41" i="23"/>
  <c r="N42" i="23"/>
  <c r="N43" i="23"/>
  <c r="N44" i="23"/>
  <c r="N45" i="23"/>
  <c r="N46" i="23"/>
  <c r="N47" i="23"/>
  <c r="N48" i="23"/>
  <c r="N49" i="23"/>
  <c r="N50" i="23"/>
  <c r="N51" i="23"/>
  <c r="N52" i="23"/>
  <c r="E14" i="23"/>
  <c r="M20" i="23" s="1"/>
  <c r="N20" i="23" s="1"/>
  <c r="K53" i="23"/>
  <c r="J53" i="23"/>
  <c r="I53" i="23"/>
  <c r="H53" i="23"/>
  <c r="G53" i="23"/>
  <c r="F53" i="23"/>
  <c r="E53" i="23"/>
  <c r="R11" i="24" l="1" a="1"/>
  <c r="R11" i="24" s="1"/>
  <c r="R10" i="24" a="1"/>
  <c r="R10" i="24" s="1"/>
  <c r="R9" i="24" a="1"/>
  <c r="R9" i="24" s="1"/>
  <c r="R8" i="24" a="1"/>
  <c r="R8" i="24" s="1"/>
  <c r="R7" i="24" a="1"/>
  <c r="R7" i="24" s="1"/>
  <c r="R12" i="24" a="1"/>
  <c r="R12" i="24" s="1"/>
  <c r="R6" i="24" a="1"/>
  <c r="R6" i="24" s="1"/>
  <c r="R20" i="23"/>
  <c r="M23" i="23"/>
  <c r="M31" i="23"/>
  <c r="M39" i="23"/>
  <c r="M47" i="23"/>
  <c r="M25" i="23"/>
  <c r="M33" i="23"/>
  <c r="M41" i="23"/>
  <c r="M49" i="23"/>
  <c r="M28" i="23"/>
  <c r="M44" i="23"/>
  <c r="M30" i="23"/>
  <c r="M26" i="23"/>
  <c r="M34" i="23"/>
  <c r="M42" i="23"/>
  <c r="M50" i="23"/>
  <c r="M38" i="23"/>
  <c r="M32" i="23"/>
  <c r="M27" i="23"/>
  <c r="M35" i="23"/>
  <c r="M43" i="23"/>
  <c r="M51" i="23"/>
  <c r="M36" i="23"/>
  <c r="M52" i="23"/>
  <c r="M22" i="23"/>
  <c r="M46" i="23"/>
  <c r="M48" i="23"/>
  <c r="M21" i="23"/>
  <c r="M29" i="23"/>
  <c r="M37" i="23"/>
  <c r="M45" i="23"/>
  <c r="M24" i="23"/>
  <c r="M40" i="23"/>
  <c r="R7" i="23"/>
  <c r="R9" i="23"/>
  <c r="Q11" i="24"/>
  <c r="Q9" i="24"/>
  <c r="L53" i="24"/>
  <c r="R6" i="23" l="1"/>
  <c r="S13" i="23"/>
  <c r="R12" i="23"/>
  <c r="R8" i="23"/>
  <c r="M53" i="24"/>
  <c r="Q53" i="24"/>
  <c r="Q6" i="24"/>
  <c r="M53" i="23"/>
  <c r="F14" i="19"/>
  <c r="J53" i="19"/>
  <c r="I53" i="19"/>
  <c r="H53" i="19"/>
  <c r="G53" i="19"/>
  <c r="F53" i="19"/>
  <c r="E53" i="19"/>
  <c r="D53" i="19"/>
  <c r="R13" i="24" l="1"/>
  <c r="L23" i="19"/>
  <c r="L27" i="19"/>
  <c r="L31" i="19"/>
  <c r="L35" i="19"/>
  <c r="L39" i="19"/>
  <c r="L43" i="19"/>
  <c r="L47" i="19"/>
  <c r="L51" i="19"/>
  <c r="L34" i="19"/>
  <c r="L24" i="19"/>
  <c r="L28" i="19"/>
  <c r="L32" i="19"/>
  <c r="L36" i="19"/>
  <c r="L40" i="19"/>
  <c r="L44" i="19"/>
  <c r="L48" i="19"/>
  <c r="L52" i="19"/>
  <c r="L30" i="19"/>
  <c r="L46" i="19"/>
  <c r="L20" i="19"/>
  <c r="M20" i="19" s="1"/>
  <c r="L26" i="19"/>
  <c r="L42" i="19"/>
  <c r="L21" i="19"/>
  <c r="L25" i="19"/>
  <c r="L29" i="19"/>
  <c r="L33" i="19"/>
  <c r="L37" i="19"/>
  <c r="L41" i="19"/>
  <c r="L45" i="19"/>
  <c r="L49" i="19"/>
  <c r="L22" i="19"/>
  <c r="L38" i="19"/>
  <c r="L50" i="19"/>
  <c r="Q7" i="24"/>
  <c r="Q8" i="24"/>
  <c r="R13" i="23"/>
  <c r="N53" i="23"/>
  <c r="R53" i="23"/>
  <c r="Q13" i="24" l="1"/>
  <c r="L53" i="19"/>
  <c r="Q7" i="19" l="1"/>
  <c r="M53" i="19"/>
  <c r="Q6" i="19" l="1"/>
  <c r="Q8" i="19"/>
  <c r="Q13" i="1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<sst xmlns="http://schemas.openxmlformats.org/spreadsheetml/2006/main" count="181" uniqueCount="83">
  <si>
    <t>PAŽYMA DĖL DARBO UŽMOKESČIO PRISKAITYMO, IŠMOKĖJIMO IR PRISKYRIMO PROJEKTUI, TAIKANT KASMETINIŲ ATOSTOGŲ IŠMOKŲ 
FIKSUOTĄSIAS NORMAS (FN-05-01,FN-05-02, FN-05-03,FN-05-04, FN-05-05, FN-05-06, FN-05-07)</t>
  </si>
  <si>
    <t>Už</t>
  </si>
  <si>
    <t xml:space="preserve">m. </t>
  </si>
  <si>
    <t>sausio</t>
  </si>
  <si>
    <t>mėn.</t>
  </si>
  <si>
    <t>FN dydis</t>
  </si>
  <si>
    <t>Deklaruojama bendra 
suma</t>
  </si>
  <si>
    <t>Suma</t>
  </si>
  <si>
    <t>FN-05-01 – 8,63 proc.</t>
  </si>
  <si>
    <t>Nr.</t>
  </si>
  <si>
    <t>FN-05-02 – 10,44 proc.</t>
  </si>
  <si>
    <t>FN-05-03 – 12,35 proc.</t>
  </si>
  <si>
    <r>
      <t xml:space="preserve">1. BENDROJI DALIS  </t>
    </r>
    <r>
      <rPr>
        <sz val="10"/>
        <rFont val="Times New Roman"/>
        <family val="1"/>
        <charset val="186"/>
      </rPr>
      <t xml:space="preserve">               </t>
    </r>
  </si>
  <si>
    <t>FN-05-04 – 14,99 proc.</t>
  </si>
  <si>
    <t>Projekto kodas</t>
  </si>
  <si>
    <t>FN-05-05 – 17,25 proc.</t>
  </si>
  <si>
    <t>Projekto vykdytojo/Jungtinio projekto (JP) vykdytojo/ partnerio pavadinimas</t>
  </si>
  <si>
    <t>FN-05-06 – 18,89 proc.</t>
  </si>
  <si>
    <t>FN-05-07 – 20,02 proc.</t>
  </si>
  <si>
    <r>
      <t>2. INFORMACIJA APIE PRISKAITYTĄ IR IŠMOKĖTĄ DARBO UŽMOKESTĮ</t>
    </r>
    <r>
      <rPr>
        <sz val="10"/>
        <rFont val="Times New Roman"/>
        <family val="1"/>
        <charset val="186"/>
      </rPr>
      <t xml:space="preserve">              </t>
    </r>
  </si>
  <si>
    <t>Viso:</t>
  </si>
  <si>
    <t>Organizacijos ir darbo sutarties tipas*</t>
  </si>
  <si>
    <t>Verslo įm. ir kt. Neterminuota</t>
  </si>
  <si>
    <t>Veiklos/poveiklės Nr.</t>
  </si>
  <si>
    <t>Vardas, pavardė</t>
  </si>
  <si>
    <t>Pareigos</t>
  </si>
  <si>
    <t>Viso dirbta dienų/ valandų (skaičius)</t>
  </si>
  <si>
    <t>Projektui priskirtinų dienų/ valandų (skaičius)</t>
  </si>
  <si>
    <t>Priskaičiuotas darbo užmokestis ir susijusios sąnaudos</t>
  </si>
  <si>
    <t>Darbo užmokesčio sąnaudos su darbdavio  įmokomis, Eur</t>
  </si>
  <si>
    <t>Prašomų pripažinti tinkamomis finansuoti išlaidų suma, Eur</t>
  </si>
  <si>
    <t>Darbo savaitės trukmė darbo dienomis</t>
  </si>
  <si>
    <t>Kasmetinių atostogų darbo dienų skaičius</t>
  </si>
  <si>
    <t>Nustatyta kasmetinių atostogų išmokų fiksuotoji norma</t>
  </si>
  <si>
    <t>Deklaruojamos kasmetinių atostogų sąnaudos (įskaitant darbdavio mokesčius), Eur******</t>
  </si>
  <si>
    <t>Komentaras</t>
  </si>
  <si>
    <t>Pareiginis darbo užmokestis, Eur</t>
  </si>
  <si>
    <t>Priedai ir priemokos, Eur</t>
  </si>
  <si>
    <t>Mėnesinės premijos arba mėnesiui tenkanti premijų dalis***, Eur</t>
  </si>
  <si>
    <t>Darbo užmokestis už viršvalandinį darbą, darbą poilsio ir švenčių dienomis, darbą naktį,  Eur ****</t>
  </si>
  <si>
    <t>Darbo užmokestis už papildomas poilsio dienas, Eur
*****</t>
  </si>
  <si>
    <t>Darbdavio mokama ligos pašalpa, Eur</t>
  </si>
  <si>
    <t>6</t>
  </si>
  <si>
    <t>13=12*5/4</t>
  </si>
  <si>
    <t>Iš viso:</t>
  </si>
  <si>
    <t>*Organizacijos tipas pasirenkamas iš sąrašo. Atsižvelgiant į pasirinktą organizacijos tipą, nurodomas bendras įmokų tarifas Nedarbo socialiniam draudimui, Garantiniam fondui, Ilgalaikio darbo išmokų fondui ir Nelaimingų atsitikimų darbe ir profesinių ligų socialiniam draudimui</t>
  </si>
  <si>
    <t>** Taikoma politinėms partijoms, profesinėms sąjungas, religinėms bendruomenėms ir bendrijoms.</t>
  </si>
  <si>
    <t>*** Pagal DK 139 str. 2 d. 5 p. "Premijos, už atliktą darbą, nustatytos šalių susitarimu ar mokamos pagal darbo teisės normas ar darbovietėje taikomą darbo apmokėjimo sistemą".</t>
  </si>
  <si>
    <t>**** Nepildoma, kai darbuotojo prašymu pagal LR DK 144 straipsnį dirbtas laikas pridedamas prie kasmetinių atostogų ir pažymima komentaro stulpelyje, kad laikas pridėtas prie kasmetinių atostogų.</t>
  </si>
  <si>
    <t xml:space="preserve">***** Pagal DK 138 str. "Pailgintos atostogos, papildomos atostogos ir kitos lengvatos" 3 p. </t>
  </si>
  <si>
    <t>****** Fiksuotosios normos rezultatą pagrindžiantys dokumentai: 
− papildomų ir/ar pailgintų3 kasmetinių atostogų trukmę pagrindžiančius dokumentus (įstaigos vadovo įsakymą ar darbuotojų prašymą ar kt. dokumentus, nustatančius atostogų trukmę);
− dokumentus, kuriuose nustatytas darbuotojui priklausantis darbo savaitės režimas (savaitės darbo dienų skaičius);
− pažymą apie priskaičiuotą darbo užmokestį ir kasmetinių atostogų išlaidas taikant fiksuotąją normą.</t>
  </si>
  <si>
    <t xml:space="preserve">(Institucijos/organizacijos vadovo arba jo įgalioto asmens pareigos, vardas/pavardė)                                                                                                           </t>
  </si>
  <si>
    <t xml:space="preserve"> </t>
  </si>
  <si>
    <t>Verslo įm. ir kt. Terminuota</t>
  </si>
  <si>
    <t>Organizacijos tipas*</t>
  </si>
  <si>
    <t>Darbo sutarties tipas (nuo tipo priklauso įmokos tarifas Nedarbo socialiniam draudimui)</t>
  </si>
  <si>
    <t>14=13*6/5</t>
  </si>
  <si>
    <t>(pareigos)</t>
  </si>
  <si>
    <t xml:space="preserve">KASMETINIŲ ATOSTOGŲ IŠMOKŲ FIKSUOTOSIOS NORMOS </t>
  </si>
  <si>
    <t>Kasmetinių atostogų išmokų fiksuotosios normos, taikomos nuo 2017 m. liepos 1 d. darbuotojams, kuriems kasmetinės atostogos skaičiuojamos darbo dienomis</t>
  </si>
  <si>
    <t>Darbo savaitės trukmė</t>
  </si>
  <si>
    <t xml:space="preserve">                                  Kasmetinių atostogų išmokų fiksuotosios normos nuo tinkamų finansuoti darbo užmokesčio išlaidų, kai kasmetinių atostogų darbo dienų skaičius yra:</t>
  </si>
  <si>
    <t>5 dienų darbo savaitė</t>
  </si>
  <si>
    <t>6 dienų darbo savaitė</t>
  </si>
  <si>
    <t>Fiksuotosios normos
 dydis</t>
  </si>
  <si>
    <t>FN taikymo sąlygos</t>
  </si>
  <si>
    <t>FN1 – 8,63 proc.</t>
  </si>
  <si>
    <t>Taikoma, kai priklauso 20 d. d. (jeigu dirbama 5 d. d. per savaitę) arba 24 d. d.  (jeigu dirbama 6 d. d. per savaitę) kasmetinės atostogos.</t>
  </si>
  <si>
    <t>FN2 – 10,44 proc.</t>
  </si>
  <si>
    <t>Taikoma, kai priklauso nuo 21 iki 25 d. d. (jeigu dirbama 5 d. d. per savaitę)  arba nuo 25 iki 30 d. d. (jeigu dirbama 6 d. d. per savaitę) kasmetinės atostogos</t>
  </si>
  <si>
    <t>FN3 – 12,35 proc.</t>
  </si>
  <si>
    <t>Taikoma, kai priklauso nuo 26 iki 30 d. d. (jeigu dirbama 5 d. d. per savaitę) arba nuo 31 iki 36 d. d. (jeigu dirbama 6 d. d. per savaitę) kasmetinės atostogos</t>
  </si>
  <si>
    <t>FN4 – 14,99 proc.</t>
  </si>
  <si>
    <t>Taikoma, kai priklauso nuo 31 iki 36 d. d. (jeigu dirbama 5 d. d. per savaitę) arba  nuo 37 iki 42 d. d. (jeigu dirbama 6 d. d. per savaitę) kasmetinės atostogos</t>
  </si>
  <si>
    <t>FN5 – 17,25 proc.</t>
  </si>
  <si>
    <t>Taikoma, kai priklauso nuo 37 iki 39 d. d. (jeigu dirbama 5 d. d. per savaitę) arba  nuo 43 iki 47 d. d. (jeigu dirbama 6 d. d. per savaitę) kasmetinės atostogos</t>
  </si>
  <si>
    <t>FN6 – 18,89 proc.</t>
  </si>
  <si>
    <t>Taikoma, kai priklauso 40 d. d. (jeigu dirbama 5 d. d. per savaitę) arba 48 d. d. (jeigu dirbama 6 d. d. per savaitę) kasmetinės atostogos</t>
  </si>
  <si>
    <t>FN7 – 20,02 proc.</t>
  </si>
  <si>
    <t>Taikoma, kai priklauso nuo 41 d. d. (jeigu dirbama 5 d. d. per savaitę)  arba nuo 49 d. d. (jeigu dirbama 6 d. d. per savaitę) kasmetinės atostogos</t>
  </si>
  <si>
    <t>Deklaruojama bendra FN suma</t>
  </si>
  <si>
    <t>Suma nuo kurios skiačiuojama FN</t>
  </si>
  <si>
    <t>Verslo įm. ir 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</si>
</sst>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4" x14ac:knownFonts="1">
    <font>
      <sz val="9"/>
      <color theme="1"/>
      <name val="Calibri"/>
      <family val="2"/>
      <charset val="186"/>
    </font>
    <font>
      <b/>
      <sz val="9"/>
      <color theme="1"/>
      <name val="Calibri"/>
      <family val="2"/>
      <charset val="186"/>
    </font>
    <font>
      <sz val="10"/>
      <name val="Arial"/>
      <family val="2"/>
      <charset val="186"/>
    </font>
    <font>
      <sz val="12"/>
      <name val="Times New Roman"/>
      <family val="1"/>
      <charset val="186"/>
    </font>
    <font>
      <b/>
      <sz val="12"/>
      <name val="Times New Roman"/>
      <family val="1"/>
      <charset val="186"/>
    </font>
    <font>
      <sz val="11"/>
      <name val="Times New Roman"/>
      <family val="1"/>
      <charset val="186"/>
    </font>
    <font>
      <sz val="10"/>
      <name val="Times New Roman"/>
      <family val="1"/>
      <charset val="186"/>
    </font>
    <font>
      <b/>
      <sz val="10"/>
      <name val="Times New Roman"/>
      <family val="1"/>
      <charset val="186"/>
    </font>
    <font>
      <b/>
      <sz val="9"/>
      <name val="Times New Roman"/>
      <family val="1"/>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9"/>
      <color theme="1"/>
      <name val="Calibri"/>
      <family val="2"/>
      <charset val="186"/>
    </font>
    <font>
      <sz val="11"/>
      <name val="Arial"/>
      <family val="2"/>
      <charset val="186"/>
    </font>
    <font>
      <b/>
      <sz val="10"/>
      <color theme="1"/>
      <name val="Calibri"/>
      <family val="2"/>
      <charset val="186"/>
      <scheme val="minor"/>
    </font>
    <font>
      <sz val="9"/>
      <color indexed="8"/>
      <name val="Times New Roman"/>
      <family val="1"/>
      <charset val="186"/>
    </font>
    <font>
      <sz val="10"/>
      <color theme="1"/>
      <name val="Calibri"/>
      <family val="2"/>
      <charset val="186"/>
      <scheme val="minor"/>
    </font>
    <font>
      <sz val="8"/>
      <name val="Calibri"/>
      <family val="2"/>
      <charset val="186"/>
    </font>
    <font>
      <sz val="15"/>
      <color rgb="FFFF0000"/>
      <name val="Times New Roman"/>
      <family val="1"/>
      <charset val="186"/>
    </font>
  </fonts>
  <fills count="27">
    <fill>
      <patternFill patternType="none"/>
    </fill>
    <fill>
      <patternFill patternType="gray125"/>
    </fill>
    <fill>
      <patternFill patternType="solid">
        <fgColor theme="0" tint="-0.14999847407452621"/>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249977111117893"/>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6">
    <xf numFmtId="0" fontId="0" fillId="0" borderId="0"/>
    <xf numFmtId="0" fontId="2"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11" fillId="5" borderId="0" applyNumberFormat="0" applyBorder="0" applyAlignment="0" applyProtection="0"/>
    <xf numFmtId="0" fontId="12" fillId="22" borderId="9" applyNumberFormat="0" applyAlignment="0" applyProtection="0"/>
    <xf numFmtId="0" fontId="13" fillId="23" borderId="10" applyNumberFormat="0" applyAlignment="0" applyProtection="0"/>
    <xf numFmtId="0" fontId="14" fillId="9" borderId="9" applyNumberFormat="0" applyAlignment="0" applyProtection="0"/>
    <xf numFmtId="0" fontId="15" fillId="0" borderId="11" applyNumberFormat="0" applyFill="0" applyAlignment="0" applyProtection="0"/>
    <xf numFmtId="0" fontId="16" fillId="24" borderId="0" applyNumberFormat="0" applyBorder="0" applyAlignment="0" applyProtection="0"/>
    <xf numFmtId="0" fontId="2" fillId="25" borderId="12" applyNumberFormat="0" applyFont="0" applyAlignment="0" applyProtection="0"/>
    <xf numFmtId="9" fontId="17" fillId="0" borderId="0" applyFont="0" applyFill="0" applyBorder="0" applyAlignment="0" applyProtection="0"/>
    <xf numFmtId="0" fontId="2" fillId="0" borderId="0"/>
    <xf numFmtId="9" fontId="2" fillId="0" borderId="0" applyFont="0" applyFill="0" applyBorder="0" applyAlignment="0" applyProtection="0"/>
  </cellStyleXfs>
  <cellXfs count="117">
    <xf numFmtId="0" fontId="0" fillId="0" borderId="0" xfId="0"/>
    <xf numFmtId="0" fontId="0" fillId="0" borderId="1" xfId="0" applyBorder="1" applyAlignment="1">
      <alignment horizontal="center"/>
    </xf>
    <xf numFmtId="0" fontId="1" fillId="0" borderId="0" xfId="0" applyFont="1"/>
    <xf numFmtId="0" fontId="6" fillId="0" borderId="1" xfId="1" applyFont="1" applyBorder="1" applyAlignment="1">
      <alignment vertical="center"/>
    </xf>
    <xf numFmtId="4" fontId="6" fillId="0" borderId="1" xfId="1" applyNumberFormat="1" applyFont="1" applyBorder="1" applyAlignment="1">
      <alignment horizontal="center" vertical="center"/>
    </xf>
    <xf numFmtId="0" fontId="8" fillId="0" borderId="0" xfId="1" applyFont="1" applyAlignment="1">
      <alignment horizontal="center"/>
    </xf>
    <xf numFmtId="0" fontId="8" fillId="0" borderId="0" xfId="1" applyFont="1"/>
    <xf numFmtId="2" fontId="8" fillId="0" borderId="0" xfId="1" applyNumberFormat="1" applyFont="1" applyAlignment="1">
      <alignment horizontal="center"/>
    </xf>
    <xf numFmtId="0" fontId="0" fillId="2" borderId="1" xfId="0" applyFill="1" applyBorder="1" applyAlignment="1">
      <alignment horizontal="center"/>
    </xf>
    <xf numFmtId="0" fontId="5" fillId="0" borderId="0" xfId="1" applyFont="1" applyAlignment="1">
      <alignment vertical="top" wrapText="1"/>
    </xf>
    <xf numFmtId="0" fontId="6" fillId="0" borderId="0" xfId="1" applyFont="1"/>
    <xf numFmtId="0" fontId="7" fillId="26" borderId="1" xfId="1" applyFont="1" applyFill="1" applyBorder="1" applyAlignment="1">
      <alignment horizontal="center" vertical="center"/>
    </xf>
    <xf numFmtId="0" fontId="3" fillId="0" borderId="0" xfId="1" applyFont="1"/>
    <xf numFmtId="0" fontId="6" fillId="0" borderId="0" xfId="1" applyFont="1" applyAlignment="1">
      <alignment wrapText="1"/>
    </xf>
    <xf numFmtId="0" fontId="4" fillId="0" borderId="0" xfId="1" applyFont="1"/>
    <xf numFmtId="0" fontId="4" fillId="0" borderId="0" xfId="1" applyFont="1" applyAlignment="1">
      <alignment horizontal="right"/>
    </xf>
    <xf numFmtId="49" fontId="7" fillId="26" borderId="1" xfId="1" applyNumberFormat="1" applyFont="1" applyFill="1" applyBorder="1" applyAlignment="1">
      <alignment horizontal="center" vertical="center" wrapText="1"/>
    </xf>
    <xf numFmtId="4" fontId="7" fillId="26" borderId="1" xfId="1" applyNumberFormat="1" applyFont="1" applyFill="1" applyBorder="1" applyAlignment="1">
      <alignment horizontal="center" vertical="center"/>
    </xf>
    <xf numFmtId="3" fontId="6" fillId="0" borderId="1" xfId="1" applyNumberFormat="1" applyFont="1" applyBorder="1" applyAlignment="1">
      <alignment horizontal="center" vertical="center"/>
    </xf>
    <xf numFmtId="10" fontId="6" fillId="0" borderId="1" xfId="1" applyNumberFormat="1" applyFont="1" applyBorder="1" applyAlignment="1">
      <alignment horizontal="center" vertical="center"/>
    </xf>
    <xf numFmtId="4" fontId="7" fillId="26" borderId="1" xfId="1" applyNumberFormat="1" applyFont="1" applyFill="1" applyBorder="1" applyAlignment="1">
      <alignment horizontal="center"/>
    </xf>
    <xf numFmtId="0" fontId="6" fillId="0" borderId="0" xfId="1" applyFont="1" applyAlignment="1">
      <alignment horizontal="center" vertical="center" wrapText="1"/>
    </xf>
    <xf numFmtId="0" fontId="6" fillId="0" borderId="0" xfId="1" applyFont="1" applyAlignment="1">
      <alignment horizontal="center" vertical="top" wrapText="1"/>
    </xf>
    <xf numFmtId="10" fontId="6" fillId="0" borderId="0" xfId="1" applyNumberFormat="1" applyFont="1" applyAlignment="1">
      <alignment horizontal="center"/>
    </xf>
    <xf numFmtId="49" fontId="6" fillId="0" borderId="1" xfId="1" applyNumberFormat="1" applyFont="1" applyBorder="1" applyAlignment="1">
      <alignment horizontal="center" vertical="center"/>
    </xf>
    <xf numFmtId="0" fontId="7" fillId="0" borderId="0" xfId="1" applyFont="1" applyAlignment="1">
      <alignment horizontal="center"/>
    </xf>
    <xf numFmtId="0" fontId="7" fillId="0" borderId="0" xfId="1" applyFont="1"/>
    <xf numFmtId="2" fontId="7" fillId="0" borderId="0" xfId="1" applyNumberFormat="1" applyFont="1" applyAlignment="1">
      <alignment horizontal="center"/>
    </xf>
    <xf numFmtId="10" fontId="6" fillId="0" borderId="0" xfId="33" applyNumberFormat="1" applyFont="1"/>
    <xf numFmtId="0" fontId="3" fillId="0" borderId="0" xfId="1" applyFont="1" applyAlignment="1">
      <alignment horizontal="right"/>
    </xf>
    <xf numFmtId="0" fontId="3" fillId="0" borderId="0" xfId="1" applyFont="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2" borderId="16" xfId="0" applyFill="1" applyBorder="1" applyAlignment="1">
      <alignment horizontal="center"/>
    </xf>
    <xf numFmtId="0" fontId="0" fillId="2" borderId="17" xfId="0" applyFill="1" applyBorder="1" applyAlignment="1">
      <alignment horizontal="center"/>
    </xf>
    <xf numFmtId="0" fontId="6" fillId="0" borderId="1" xfId="1" applyFont="1" applyBorder="1"/>
    <xf numFmtId="0" fontId="5" fillId="0" borderId="0" xfId="0" applyFont="1"/>
    <xf numFmtId="2" fontId="5" fillId="0" borderId="0" xfId="0" applyNumberFormat="1" applyFont="1" applyAlignment="1">
      <alignment horizontal="center"/>
    </xf>
    <xf numFmtId="0" fontId="5" fillId="0" borderId="0" xfId="0" applyFont="1" applyAlignment="1">
      <alignment horizontal="center"/>
    </xf>
    <xf numFmtId="0" fontId="18" fillId="0" borderId="0" xfId="0" applyFont="1"/>
    <xf numFmtId="0" fontId="4" fillId="0" borderId="0" xfId="1" applyFont="1" applyAlignment="1">
      <alignment horizontal="center"/>
    </xf>
    <xf numFmtId="0" fontId="7" fillId="0" borderId="0" xfId="1" applyFont="1" applyAlignment="1">
      <alignment horizontal="left"/>
    </xf>
    <xf numFmtId="0" fontId="5" fillId="0" borderId="0" xfId="1" applyFont="1" applyAlignment="1">
      <alignment horizontal="left" vertical="top" wrapText="1"/>
    </xf>
    <xf numFmtId="0" fontId="4" fillId="0" borderId="8" xfId="1" applyFont="1" applyBorder="1" applyAlignment="1">
      <alignment horizontal="center"/>
    </xf>
    <xf numFmtId="0" fontId="7" fillId="26" borderId="15" xfId="1" applyFont="1" applyFill="1" applyBorder="1" applyAlignment="1">
      <alignment horizontal="center"/>
    </xf>
    <xf numFmtId="0" fontId="19" fillId="0" borderId="1" xfId="0" applyFont="1" applyBorder="1"/>
    <xf numFmtId="0" fontId="4" fillId="0" borderId="8" xfId="1" applyFont="1" applyBorder="1" applyAlignment="1" applyProtection="1">
      <alignment horizontal="center"/>
      <protection locked="0"/>
    </xf>
    <xf numFmtId="0" fontId="6" fillId="0" borderId="1" xfId="1" applyFont="1" applyBorder="1" applyAlignment="1">
      <alignment horizontal="center" vertical="center"/>
    </xf>
    <xf numFmtId="0" fontId="2" fillId="0" borderId="8" xfId="34" applyBorder="1"/>
    <xf numFmtId="0" fontId="3" fillId="0" borderId="8" xfId="1" applyFont="1" applyBorder="1" applyAlignment="1">
      <alignment horizontal="right"/>
    </xf>
    <xf numFmtId="0" fontId="3" fillId="0" borderId="0" xfId="1" applyFont="1" applyAlignment="1">
      <alignment vertical="center"/>
    </xf>
    <xf numFmtId="0" fontId="7" fillId="0" borderId="1" xfId="1" applyFont="1" applyBorder="1" applyAlignment="1">
      <alignment horizontal="right"/>
    </xf>
    <xf numFmtId="0" fontId="19" fillId="0" borderId="1" xfId="0" applyFont="1" applyBorder="1" applyAlignment="1">
      <alignment wrapText="1"/>
    </xf>
    <xf numFmtId="0" fontId="7" fillId="0" borderId="0" xfId="1" applyFont="1" applyAlignment="1">
      <alignment vertical="top" wrapText="1"/>
    </xf>
    <xf numFmtId="0" fontId="20" fillId="0" borderId="0" xfId="34" applyFont="1" applyAlignment="1">
      <alignment horizontal="center" wrapText="1"/>
    </xf>
    <xf numFmtId="0" fontId="6" fillId="0" borderId="13" xfId="1" applyFont="1" applyBorder="1" applyAlignment="1">
      <alignment horizontal="center"/>
    </xf>
    <xf numFmtId="0" fontId="7" fillId="0" borderId="0" xfId="1" applyFont="1" applyAlignment="1">
      <alignment horizontal="right"/>
    </xf>
    <xf numFmtId="0" fontId="7" fillId="0" borderId="1" xfId="1" applyFont="1" applyBorder="1" applyAlignment="1">
      <alignment horizontal="center" vertical="center"/>
    </xf>
    <xf numFmtId="0" fontId="7" fillId="0" borderId="1" xfId="1" applyFont="1" applyBorder="1" applyAlignment="1">
      <alignment horizontal="center" vertical="center" wrapText="1"/>
    </xf>
    <xf numFmtId="0" fontId="3" fillId="0" borderId="0" xfId="1" applyFont="1" applyAlignment="1">
      <alignment horizontal="center" vertical="center" wrapText="1"/>
    </xf>
    <xf numFmtId="2" fontId="7" fillId="0" borderId="0" xfId="1" applyNumberFormat="1" applyFont="1" applyAlignment="1">
      <alignment horizontal="center" vertical="center"/>
    </xf>
    <xf numFmtId="4" fontId="7" fillId="0" borderId="0" xfId="1" applyNumberFormat="1" applyFont="1"/>
    <xf numFmtId="1" fontId="6" fillId="0" borderId="1" xfId="0" applyNumberFormat="1" applyFont="1" applyBorder="1" applyAlignment="1">
      <alignment horizontal="center" vertical="center"/>
    </xf>
    <xf numFmtId="1" fontId="6" fillId="0" borderId="1" xfId="1" applyNumberFormat="1" applyFont="1" applyBorder="1" applyAlignment="1">
      <alignment horizontal="center" vertical="center"/>
    </xf>
    <xf numFmtId="0" fontId="7" fillId="3" borderId="1" xfId="1" applyFont="1" applyFill="1" applyBorder="1" applyAlignment="1">
      <alignment horizontal="right"/>
    </xf>
    <xf numFmtId="0" fontId="6" fillId="0" borderId="1" xfId="1" applyFont="1" applyBorder="1" applyAlignment="1">
      <alignment vertical="center" wrapText="1"/>
    </xf>
    <xf numFmtId="0" fontId="23" fillId="0" borderId="0" xfId="1" applyFont="1"/>
    <xf numFmtId="0" fontId="7" fillId="0" borderId="0" xfId="1" applyFont="1" applyAlignment="1">
      <alignment horizontal="center" vertical="center" wrapText="1"/>
    </xf>
    <xf numFmtId="0" fontId="7" fillId="26" borderId="0" xfId="1" applyFont="1" applyFill="1" applyAlignment="1">
      <alignment horizontal="center" vertical="center" wrapText="1"/>
    </xf>
    <xf numFmtId="0" fontId="7" fillId="26" borderId="0" xfId="1" applyFont="1" applyFill="1" applyAlignment="1">
      <alignment horizontal="center" vertical="center"/>
    </xf>
    <xf numFmtId="4" fontId="7" fillId="26" borderId="0" xfId="1" applyNumberFormat="1" applyFont="1" applyFill="1" applyAlignment="1">
      <alignment horizontal="center"/>
    </xf>
    <xf numFmtId="4" fontId="6" fillId="0" borderId="0" xfId="1" applyNumberFormat="1" applyFont="1"/>
    <xf numFmtId="4" fontId="4" fillId="0" borderId="0" xfId="1" applyNumberFormat="1" applyFont="1" applyAlignment="1">
      <alignment horizontal="center"/>
    </xf>
    <xf numFmtId="4" fontId="3" fillId="0" borderId="0" xfId="1" applyNumberFormat="1" applyFont="1" applyAlignment="1">
      <alignment horizontal="center"/>
    </xf>
    <xf numFmtId="4" fontId="7" fillId="0" borderId="0" xfId="1" applyNumberFormat="1" applyFont="1" applyAlignment="1">
      <alignment horizontal="center" vertical="center" wrapText="1"/>
    </xf>
    <xf numFmtId="4" fontId="6" fillId="0" borderId="0" xfId="1" applyNumberFormat="1" applyFont="1" applyAlignment="1">
      <alignment horizontal="center" wrapText="1"/>
    </xf>
    <xf numFmtId="4" fontId="7" fillId="0" borderId="0" xfId="1" applyNumberFormat="1" applyFont="1" applyAlignment="1">
      <alignment horizontal="center"/>
    </xf>
    <xf numFmtId="4" fontId="7" fillId="26" borderId="0" xfId="1" applyNumberFormat="1" applyFont="1" applyFill="1" applyAlignment="1">
      <alignment horizontal="center" vertical="center" wrapText="1"/>
    </xf>
    <xf numFmtId="4" fontId="7" fillId="26" borderId="0" xfId="1" applyNumberFormat="1" applyFont="1" applyFill="1" applyAlignment="1">
      <alignment horizontal="center" vertical="center"/>
    </xf>
    <xf numFmtId="4" fontId="18" fillId="0" borderId="0" xfId="0" applyNumberFormat="1" applyFont="1"/>
    <xf numFmtId="4" fontId="5" fillId="0" borderId="0" xfId="1" applyNumberFormat="1" applyFont="1" applyAlignment="1">
      <alignment horizontal="left" vertical="top" wrapText="1"/>
    </xf>
    <xf numFmtId="4" fontId="5" fillId="0" borderId="0" xfId="1" applyNumberFormat="1" applyFont="1" applyAlignment="1">
      <alignment vertical="top" wrapText="1"/>
    </xf>
    <xf numFmtId="2" fontId="6" fillId="0" borderId="0" xfId="1" applyNumberFormat="1" applyFont="1" applyAlignment="1">
      <alignment horizontal="center"/>
    </xf>
    <xf numFmtId="0" fontId="7" fillId="0" borderId="0" xfId="1" applyFont="1" applyAlignment="1">
      <alignment horizontal="center" vertical="center"/>
    </xf>
    <xf numFmtId="2" fontId="6" fillId="26" borderId="1" xfId="1" applyNumberFormat="1" applyFont="1" applyFill="1" applyBorder="1" applyAlignment="1">
      <alignment horizontal="center"/>
    </xf>
    <xf numFmtId="2" fontId="7" fillId="26" borderId="1" xfId="1" applyNumberFormat="1" applyFont="1" applyFill="1" applyBorder="1" applyAlignment="1">
      <alignment horizontal="center"/>
    </xf>
    <xf numFmtId="0" fontId="5" fillId="0" borderId="0" xfId="0" applyFont="1" applyAlignment="1">
      <alignment horizontal="left" vertical="center" wrapText="1"/>
    </xf>
    <xf numFmtId="0" fontId="20" fillId="0" borderId="13" xfId="34" applyFont="1" applyBorder="1" applyAlignment="1">
      <alignment horizontal="center" vertical="top" wrapText="1"/>
    </xf>
    <xf numFmtId="0" fontId="20" fillId="0" borderId="0" xfId="34" applyFont="1" applyAlignment="1">
      <alignment horizontal="center" vertical="top" wrapText="1"/>
    </xf>
    <xf numFmtId="0" fontId="7" fillId="26" borderId="1" xfId="1" applyFont="1" applyFill="1" applyBorder="1" applyAlignment="1">
      <alignment horizontal="center" vertical="center" wrapText="1"/>
    </xf>
    <xf numFmtId="0" fontId="7" fillId="3" borderId="1" xfId="1" applyFont="1" applyFill="1" applyBorder="1" applyAlignment="1">
      <alignment horizontal="right"/>
    </xf>
    <xf numFmtId="0" fontId="7" fillId="26" borderId="5" xfId="1" applyFont="1" applyFill="1" applyBorder="1" applyAlignment="1">
      <alignment horizontal="center" vertical="center" wrapText="1"/>
    </xf>
    <xf numFmtId="0" fontId="7" fillId="26" borderId="7" xfId="1" applyFont="1" applyFill="1" applyBorder="1" applyAlignment="1">
      <alignment horizontal="center" vertical="center" wrapText="1"/>
    </xf>
    <xf numFmtId="0" fontId="7" fillId="26" borderId="6" xfId="1" applyFont="1" applyFill="1" applyBorder="1" applyAlignment="1">
      <alignment horizontal="center" vertical="center" wrapText="1"/>
    </xf>
    <xf numFmtId="0" fontId="7" fillId="0" borderId="0" xfId="1" applyFont="1" applyAlignment="1">
      <alignment horizontal="left"/>
    </xf>
    <xf numFmtId="0" fontId="7" fillId="26" borderId="1" xfId="1" applyFont="1" applyFill="1" applyBorder="1" applyAlignment="1">
      <alignment horizontal="left" vertical="center" wrapText="1"/>
    </xf>
    <xf numFmtId="0" fontId="6" fillId="0" borderId="1" xfId="1" applyFont="1" applyBorder="1" applyAlignment="1">
      <alignment horizontal="center" vertical="center"/>
    </xf>
    <xf numFmtId="0" fontId="7" fillId="26" borderId="2" xfId="1" applyFont="1" applyFill="1" applyBorder="1" applyAlignment="1">
      <alignment horizontal="center"/>
    </xf>
    <xf numFmtId="0" fontId="7" fillId="26" borderId="3" xfId="1" applyFont="1" applyFill="1" applyBorder="1" applyAlignment="1">
      <alignment horizontal="center"/>
    </xf>
    <xf numFmtId="0" fontId="7" fillId="26" borderId="4" xfId="1" applyFont="1" applyFill="1" applyBorder="1" applyAlignment="1">
      <alignment horizontal="center"/>
    </xf>
    <xf numFmtId="0" fontId="4" fillId="0" borderId="0" xfId="1" applyFont="1" applyAlignment="1">
      <alignment horizontal="center" wrapText="1"/>
    </xf>
    <xf numFmtId="0" fontId="4" fillId="0" borderId="0" xfId="1" applyFont="1" applyAlignment="1">
      <alignment horizontal="center"/>
    </xf>
    <xf numFmtId="0" fontId="7" fillId="26" borderId="2" xfId="1" applyFont="1" applyFill="1" applyBorder="1" applyAlignment="1">
      <alignment horizontal="left" vertical="top" wrapText="1"/>
    </xf>
    <xf numFmtId="0" fontId="7" fillId="26" borderId="3" xfId="1" applyFont="1" applyFill="1" applyBorder="1" applyAlignment="1">
      <alignment horizontal="left" vertical="top" wrapText="1"/>
    </xf>
    <xf numFmtId="0" fontId="7" fillId="26" borderId="4" xfId="1" applyFont="1" applyFill="1" applyBorder="1" applyAlignment="1">
      <alignment horizontal="left" vertical="top" wrapText="1"/>
    </xf>
    <xf numFmtId="0" fontId="7" fillId="0" borderId="2" xfId="1" applyFont="1" applyBorder="1" applyAlignment="1">
      <alignment horizontal="center" vertical="top" wrapText="1"/>
    </xf>
    <xf numFmtId="0" fontId="7" fillId="0" borderId="3" xfId="1" applyFont="1" applyBorder="1" applyAlignment="1">
      <alignment horizontal="center" vertical="top" wrapText="1"/>
    </xf>
    <xf numFmtId="0" fontId="7" fillId="0" borderId="4" xfId="1" applyFont="1" applyBorder="1" applyAlignment="1">
      <alignment horizontal="center" vertical="top" wrapText="1"/>
    </xf>
    <xf numFmtId="0" fontId="7" fillId="0" borderId="1" xfId="1" applyFont="1" applyBorder="1" applyAlignment="1">
      <alignment horizontal="center" vertical="top" wrapText="1"/>
    </xf>
    <xf numFmtId="0" fontId="7" fillId="26" borderId="1" xfId="1" applyFont="1" applyFill="1" applyBorder="1" applyAlignment="1">
      <alignment horizontal="left" vertical="top" wrapText="1"/>
    </xf>
    <xf numFmtId="0" fontId="21" fillId="0" borderId="1" xfId="0" applyFont="1" applyBorder="1" applyAlignment="1">
      <alignment horizontal="center" wrapText="1"/>
    </xf>
    <xf numFmtId="0" fontId="19" fillId="0" borderId="1" xfId="0" applyFont="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cellXfs>
  <cellStyles count="36">
    <cellStyle name="20% - Accent1" xfId="2" xr:uid="{00000000-0005-0000-0000-000000000000}"/>
    <cellStyle name="20% - Accent2" xfId="3" xr:uid="{00000000-0005-0000-0000-000001000000}"/>
    <cellStyle name="20% - Accent3" xfId="4" xr:uid="{00000000-0005-0000-0000-000002000000}"/>
    <cellStyle name="20% - Accent4" xfId="5" xr:uid="{00000000-0005-0000-0000-000003000000}"/>
    <cellStyle name="20% - Accent5" xfId="6" xr:uid="{00000000-0005-0000-0000-000004000000}"/>
    <cellStyle name="20% - Accent6" xfId="7" xr:uid="{00000000-0005-0000-0000-000005000000}"/>
    <cellStyle name="40% - Accent1" xfId="8" xr:uid="{00000000-0005-0000-0000-000006000000}"/>
    <cellStyle name="40% - Accent2" xfId="9" xr:uid="{00000000-0005-0000-0000-000007000000}"/>
    <cellStyle name="40% - Accent3" xfId="10" xr:uid="{00000000-0005-0000-0000-000008000000}"/>
    <cellStyle name="40% - Accent4" xfId="11" xr:uid="{00000000-0005-0000-0000-000009000000}"/>
    <cellStyle name="40% - Accent5" xfId="12" xr:uid="{00000000-0005-0000-0000-00000A000000}"/>
    <cellStyle name="40% - Accent6" xfId="13" xr:uid="{00000000-0005-0000-0000-00000B000000}"/>
    <cellStyle name="60% - Accent1" xfId="14" xr:uid="{00000000-0005-0000-0000-00000C000000}"/>
    <cellStyle name="60% - Accent2" xfId="15" xr:uid="{00000000-0005-0000-0000-00000D000000}"/>
    <cellStyle name="60% - Accent3" xfId="16" xr:uid="{00000000-0005-0000-0000-00000E000000}"/>
    <cellStyle name="60% - Accent4" xfId="17" xr:uid="{00000000-0005-0000-0000-00000F000000}"/>
    <cellStyle name="60% - Accent5" xfId="18" xr:uid="{00000000-0005-0000-0000-000010000000}"/>
    <cellStyle name="60% - Accent6" xfId="19" xr:uid="{00000000-0005-0000-0000-000011000000}"/>
    <cellStyle name="Accent1" xfId="20" xr:uid="{00000000-0005-0000-0000-000012000000}"/>
    <cellStyle name="Accent2" xfId="21" xr:uid="{00000000-0005-0000-0000-000013000000}"/>
    <cellStyle name="Accent3" xfId="22" xr:uid="{00000000-0005-0000-0000-000014000000}"/>
    <cellStyle name="Accent4" xfId="23" xr:uid="{00000000-0005-0000-0000-000015000000}"/>
    <cellStyle name="Accent5" xfId="24" xr:uid="{00000000-0005-0000-0000-000016000000}"/>
    <cellStyle name="Accent6" xfId="25" xr:uid="{00000000-0005-0000-0000-000017000000}"/>
    <cellStyle name="Bad" xfId="26" xr:uid="{00000000-0005-0000-0000-000018000000}"/>
    <cellStyle name="Calculation" xfId="27" xr:uid="{00000000-0005-0000-0000-000019000000}"/>
    <cellStyle name="Check Cell" xfId="28" xr:uid="{00000000-0005-0000-0000-00001A000000}"/>
    <cellStyle name="Input" xfId="29" xr:uid="{00000000-0005-0000-0000-00001B000000}"/>
    <cellStyle name="Įprastas" xfId="0" builtinId="0"/>
    <cellStyle name="Įprastas 2" xfId="1" xr:uid="{00000000-0005-0000-0000-00001D000000}"/>
    <cellStyle name="Linked Cell" xfId="30" xr:uid="{00000000-0005-0000-0000-00001E000000}"/>
    <cellStyle name="Neutral" xfId="31" xr:uid="{00000000-0005-0000-0000-00001F000000}"/>
    <cellStyle name="Normal 2" xfId="34" xr:uid="{00000000-0005-0000-0000-000020000000}"/>
    <cellStyle name="Note" xfId="32" xr:uid="{00000000-0005-0000-0000-000021000000}"/>
    <cellStyle name="Percent 2" xfId="35" xr:uid="{00000000-0005-0000-0000-000022000000}"/>
    <cellStyle name="Procentai" xfId="33" builtinId="5"/>
  </cellStyles>
  <dxfs count="0"/>
  <tableStyles count="1" defaultTableStyle="TableStyleMedium2" defaultPivotStyle="PivotStyleLight16">
    <tableStyle name="Invisible" pivot="0" table="0" count="0" xr9:uid="{23BC3DB5-41A3-4C7A-8438-919924CEBC0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4B6DF-6A5B-491C-8765-C7E1DB22641F}">
  <sheetPr>
    <tabColor theme="3" tint="0.59999389629810485"/>
    <pageSetUpPr fitToPage="1"/>
  </sheetPr>
  <dimension ref="A1:IQ71"/>
  <sheetViews>
    <sheetView showGridLines="0" tabSelected="1" topLeftCell="D5" zoomScale="80" zoomScaleNormal="80" zoomScaleSheetLayoutView="75" workbookViewId="0">
      <selection activeCell="L5" sqref="L5"/>
    </sheetView>
  </sheetViews>
  <sheetFormatPr defaultRowHeight="13.2" x14ac:dyDescent="0.25"/>
  <cols>
    <col min="1" max="1" width="12.140625" style="10" customWidth="1"/>
    <col min="2" max="2" width="30" style="10" customWidth="1"/>
    <col min="3" max="4" width="24.42578125" style="10" customWidth="1"/>
    <col min="5" max="5" width="17.140625" style="10" customWidth="1"/>
    <col min="6" max="6" width="15.28515625" style="10" customWidth="1"/>
    <col min="7" max="7" width="14.7109375" style="10" customWidth="1"/>
    <col min="8" max="8" width="13.7109375" style="10" customWidth="1"/>
    <col min="9" max="9" width="20.42578125" style="10" customWidth="1"/>
    <col min="10" max="10" width="18.7109375" style="10" customWidth="1"/>
    <col min="11" max="11" width="14.7109375" style="10" customWidth="1"/>
    <col min="12" max="12" width="16.7109375" style="10" customWidth="1"/>
    <col min="13" max="13" width="16.140625" style="10" customWidth="1"/>
    <col min="14" max="14" width="14.42578125" style="10" customWidth="1"/>
    <col min="15" max="15" width="26.42578125" style="10" customWidth="1"/>
    <col min="16" max="16" width="21.28515625" style="10" customWidth="1"/>
    <col min="17" max="17" width="23.7109375" style="10" customWidth="1"/>
    <col min="18" max="19" width="16.7109375" style="10" customWidth="1"/>
    <col min="20" max="20" width="9.28515625" style="10" bestFit="1" customWidth="1"/>
    <col min="21" max="246" width="8.85546875" style="10"/>
    <col min="247" max="247" width="12.140625" style="10" customWidth="1"/>
    <col min="248" max="248" width="30" style="10" customWidth="1"/>
    <col min="249" max="249" width="24.42578125" style="10" customWidth="1"/>
    <col min="250" max="250" width="17.140625" style="10" customWidth="1"/>
    <col min="251" max="251" width="15.28515625" style="10" customWidth="1"/>
    <col min="252" max="252" width="13.42578125" style="10" customWidth="1"/>
    <col min="253" max="254" width="12.7109375" style="10" customWidth="1"/>
    <col min="255" max="255" width="15" style="10" customWidth="1"/>
    <col min="256" max="256" width="16.7109375" style="10" customWidth="1"/>
    <col min="257" max="257" width="16.140625" style="10" customWidth="1"/>
    <col min="258" max="258" width="15.42578125" style="10" customWidth="1"/>
    <col min="259" max="259" width="15.7109375" style="10" customWidth="1"/>
    <col min="260" max="260" width="19.42578125" style="10" customWidth="1"/>
    <col min="261" max="261" width="15.7109375" style="10" customWidth="1"/>
    <col min="262" max="262" width="14.28515625" style="10" customWidth="1"/>
    <col min="263" max="263" width="15.7109375" style="10" customWidth="1"/>
    <col min="264" max="264" width="17.7109375" style="10" customWidth="1"/>
    <col min="265" max="265" width="19.7109375" style="10" customWidth="1"/>
    <col min="266" max="266" width="14.42578125" style="10" customWidth="1"/>
    <col min="267" max="502" width="8.85546875" style="10"/>
    <col min="503" max="503" width="12.140625" style="10" customWidth="1"/>
    <col min="504" max="504" width="30" style="10" customWidth="1"/>
    <col min="505" max="505" width="24.42578125" style="10" customWidth="1"/>
    <col min="506" max="506" width="17.140625" style="10" customWidth="1"/>
    <col min="507" max="507" width="15.28515625" style="10" customWidth="1"/>
    <col min="508" max="508" width="13.42578125" style="10" customWidth="1"/>
    <col min="509" max="510" width="12.7109375" style="10" customWidth="1"/>
    <col min="511" max="511" width="15" style="10" customWidth="1"/>
    <col min="512" max="512" width="16.7109375" style="10" customWidth="1"/>
    <col min="513" max="513" width="16.140625" style="10" customWidth="1"/>
    <col min="514" max="514" width="15.42578125" style="10" customWidth="1"/>
    <col min="515" max="515" width="15.7109375" style="10" customWidth="1"/>
    <col min="516" max="516" width="19.42578125" style="10" customWidth="1"/>
    <col min="517" max="517" width="15.7109375" style="10" customWidth="1"/>
    <col min="518" max="518" width="14.28515625" style="10" customWidth="1"/>
    <col min="519" max="519" width="15.7109375" style="10" customWidth="1"/>
    <col min="520" max="520" width="17.7109375" style="10" customWidth="1"/>
    <col min="521" max="521" width="19.7109375" style="10" customWidth="1"/>
    <col min="522" max="522" width="14.42578125" style="10" customWidth="1"/>
    <col min="523" max="758" width="8.85546875" style="10"/>
    <col min="759" max="759" width="12.140625" style="10" customWidth="1"/>
    <col min="760" max="760" width="30" style="10" customWidth="1"/>
    <col min="761" max="761" width="24.42578125" style="10" customWidth="1"/>
    <col min="762" max="762" width="17.140625" style="10" customWidth="1"/>
    <col min="763" max="763" width="15.28515625" style="10" customWidth="1"/>
    <col min="764" max="764" width="13.42578125" style="10" customWidth="1"/>
    <col min="765" max="766" width="12.7109375" style="10" customWidth="1"/>
    <col min="767" max="767" width="15" style="10" customWidth="1"/>
    <col min="768" max="768" width="16.7109375" style="10" customWidth="1"/>
    <col min="769" max="769" width="16.140625" style="10" customWidth="1"/>
    <col min="770" max="770" width="15.42578125" style="10" customWidth="1"/>
    <col min="771" max="771" width="15.7109375" style="10" customWidth="1"/>
    <col min="772" max="772" width="19.42578125" style="10" customWidth="1"/>
    <col min="773" max="773" width="15.7109375" style="10" customWidth="1"/>
    <col min="774" max="774" width="14.28515625" style="10" customWidth="1"/>
    <col min="775" max="775" width="15.7109375" style="10" customWidth="1"/>
    <col min="776" max="776" width="17.7109375" style="10" customWidth="1"/>
    <col min="777" max="777" width="19.7109375" style="10" customWidth="1"/>
    <col min="778" max="778" width="14.42578125" style="10" customWidth="1"/>
    <col min="779" max="1014" width="8.85546875" style="10"/>
    <col min="1015" max="1015" width="12.140625" style="10" customWidth="1"/>
    <col min="1016" max="1016" width="30" style="10" customWidth="1"/>
    <col min="1017" max="1017" width="24.42578125" style="10" customWidth="1"/>
    <col min="1018" max="1018" width="17.140625" style="10" customWidth="1"/>
    <col min="1019" max="1019" width="15.28515625" style="10" customWidth="1"/>
    <col min="1020" max="1020" width="13.42578125" style="10" customWidth="1"/>
    <col min="1021" max="1022" width="12.7109375" style="10" customWidth="1"/>
    <col min="1023" max="1023" width="15" style="10" customWidth="1"/>
    <col min="1024" max="1024" width="16.7109375" style="10" customWidth="1"/>
    <col min="1025" max="1025" width="16.140625" style="10" customWidth="1"/>
    <col min="1026" max="1026" width="15.42578125" style="10" customWidth="1"/>
    <col min="1027" max="1027" width="15.7109375" style="10" customWidth="1"/>
    <col min="1028" max="1028" width="19.42578125" style="10" customWidth="1"/>
    <col min="1029" max="1029" width="15.7109375" style="10" customWidth="1"/>
    <col min="1030" max="1030" width="14.28515625" style="10" customWidth="1"/>
    <col min="1031" max="1031" width="15.7109375" style="10" customWidth="1"/>
    <col min="1032" max="1032" width="17.7109375" style="10" customWidth="1"/>
    <col min="1033" max="1033" width="19.7109375" style="10" customWidth="1"/>
    <col min="1034" max="1034" width="14.42578125" style="10" customWidth="1"/>
    <col min="1035" max="1270" width="8.85546875" style="10"/>
    <col min="1271" max="1271" width="12.140625" style="10" customWidth="1"/>
    <col min="1272" max="1272" width="30" style="10" customWidth="1"/>
    <col min="1273" max="1273" width="24.42578125" style="10" customWidth="1"/>
    <col min="1274" max="1274" width="17.140625" style="10" customWidth="1"/>
    <col min="1275" max="1275" width="15.28515625" style="10" customWidth="1"/>
    <col min="1276" max="1276" width="13.42578125" style="10" customWidth="1"/>
    <col min="1277" max="1278" width="12.7109375" style="10" customWidth="1"/>
    <col min="1279" max="1279" width="15" style="10" customWidth="1"/>
    <col min="1280" max="1280" width="16.7109375" style="10" customWidth="1"/>
    <col min="1281" max="1281" width="16.140625" style="10" customWidth="1"/>
    <col min="1282" max="1282" width="15.42578125" style="10" customWidth="1"/>
    <col min="1283" max="1283" width="15.7109375" style="10" customWidth="1"/>
    <col min="1284" max="1284" width="19.42578125" style="10" customWidth="1"/>
    <col min="1285" max="1285" width="15.7109375" style="10" customWidth="1"/>
    <col min="1286" max="1286" width="14.28515625" style="10" customWidth="1"/>
    <col min="1287" max="1287" width="15.7109375" style="10" customWidth="1"/>
    <col min="1288" max="1288" width="17.7109375" style="10" customWidth="1"/>
    <col min="1289" max="1289" width="19.7109375" style="10" customWidth="1"/>
    <col min="1290" max="1290" width="14.42578125" style="10" customWidth="1"/>
    <col min="1291" max="1526" width="8.85546875" style="10"/>
    <col min="1527" max="1527" width="12.140625" style="10" customWidth="1"/>
    <col min="1528" max="1528" width="30" style="10" customWidth="1"/>
    <col min="1529" max="1529" width="24.42578125" style="10" customWidth="1"/>
    <col min="1530" max="1530" width="17.140625" style="10" customWidth="1"/>
    <col min="1531" max="1531" width="15.28515625" style="10" customWidth="1"/>
    <col min="1532" max="1532" width="13.42578125" style="10" customWidth="1"/>
    <col min="1533" max="1534" width="12.7109375" style="10" customWidth="1"/>
    <col min="1535" max="1535" width="15" style="10" customWidth="1"/>
    <col min="1536" max="1536" width="16.7109375" style="10" customWidth="1"/>
    <col min="1537" max="1537" width="16.140625" style="10" customWidth="1"/>
    <col min="1538" max="1538" width="15.42578125" style="10" customWidth="1"/>
    <col min="1539" max="1539" width="15.7109375" style="10" customWidth="1"/>
    <col min="1540" max="1540" width="19.42578125" style="10" customWidth="1"/>
    <col min="1541" max="1541" width="15.7109375" style="10" customWidth="1"/>
    <col min="1542" max="1542" width="14.28515625" style="10" customWidth="1"/>
    <col min="1543" max="1543" width="15.7109375" style="10" customWidth="1"/>
    <col min="1544" max="1544" width="17.7109375" style="10" customWidth="1"/>
    <col min="1545" max="1545" width="19.7109375" style="10" customWidth="1"/>
    <col min="1546" max="1546" width="14.42578125" style="10" customWidth="1"/>
    <col min="1547" max="1782" width="8.85546875" style="10"/>
    <col min="1783" max="1783" width="12.140625" style="10" customWidth="1"/>
    <col min="1784" max="1784" width="30" style="10" customWidth="1"/>
    <col min="1785" max="1785" width="24.42578125" style="10" customWidth="1"/>
    <col min="1786" max="1786" width="17.140625" style="10" customWidth="1"/>
    <col min="1787" max="1787" width="15.28515625" style="10" customWidth="1"/>
    <col min="1788" max="1788" width="13.42578125" style="10" customWidth="1"/>
    <col min="1789" max="1790" width="12.7109375" style="10" customWidth="1"/>
    <col min="1791" max="1791" width="15" style="10" customWidth="1"/>
    <col min="1792" max="1792" width="16.7109375" style="10" customWidth="1"/>
    <col min="1793" max="1793" width="16.140625" style="10" customWidth="1"/>
    <col min="1794" max="1794" width="15.42578125" style="10" customWidth="1"/>
    <col min="1795" max="1795" width="15.7109375" style="10" customWidth="1"/>
    <col min="1796" max="1796" width="19.42578125" style="10" customWidth="1"/>
    <col min="1797" max="1797" width="15.7109375" style="10" customWidth="1"/>
    <col min="1798" max="1798" width="14.28515625" style="10" customWidth="1"/>
    <col min="1799" max="1799" width="15.7109375" style="10" customWidth="1"/>
    <col min="1800" max="1800" width="17.7109375" style="10" customWidth="1"/>
    <col min="1801" max="1801" width="19.7109375" style="10" customWidth="1"/>
    <col min="1802" max="1802" width="14.42578125" style="10" customWidth="1"/>
    <col min="1803" max="2038" width="8.85546875" style="10"/>
    <col min="2039" max="2039" width="12.140625" style="10" customWidth="1"/>
    <col min="2040" max="2040" width="30" style="10" customWidth="1"/>
    <col min="2041" max="2041" width="24.42578125" style="10" customWidth="1"/>
    <col min="2042" max="2042" width="17.140625" style="10" customWidth="1"/>
    <col min="2043" max="2043" width="15.28515625" style="10" customWidth="1"/>
    <col min="2044" max="2044" width="13.42578125" style="10" customWidth="1"/>
    <col min="2045" max="2046" width="12.7109375" style="10" customWidth="1"/>
    <col min="2047" max="2047" width="15" style="10" customWidth="1"/>
    <col min="2048" max="2048" width="16.7109375" style="10" customWidth="1"/>
    <col min="2049" max="2049" width="16.140625" style="10" customWidth="1"/>
    <col min="2050" max="2050" width="15.42578125" style="10" customWidth="1"/>
    <col min="2051" max="2051" width="15.7109375" style="10" customWidth="1"/>
    <col min="2052" max="2052" width="19.42578125" style="10" customWidth="1"/>
    <col min="2053" max="2053" width="15.7109375" style="10" customWidth="1"/>
    <col min="2054" max="2054" width="14.28515625" style="10" customWidth="1"/>
    <col min="2055" max="2055" width="15.7109375" style="10" customWidth="1"/>
    <col min="2056" max="2056" width="17.7109375" style="10" customWidth="1"/>
    <col min="2057" max="2057" width="19.7109375" style="10" customWidth="1"/>
    <col min="2058" max="2058" width="14.42578125" style="10" customWidth="1"/>
    <col min="2059" max="2294" width="8.85546875" style="10"/>
    <col min="2295" max="2295" width="12.140625" style="10" customWidth="1"/>
    <col min="2296" max="2296" width="30" style="10" customWidth="1"/>
    <col min="2297" max="2297" width="24.42578125" style="10" customWidth="1"/>
    <col min="2298" max="2298" width="17.140625" style="10" customWidth="1"/>
    <col min="2299" max="2299" width="15.28515625" style="10" customWidth="1"/>
    <col min="2300" max="2300" width="13.42578125" style="10" customWidth="1"/>
    <col min="2301" max="2302" width="12.7109375" style="10" customWidth="1"/>
    <col min="2303" max="2303" width="15" style="10" customWidth="1"/>
    <col min="2304" max="2304" width="16.7109375" style="10" customWidth="1"/>
    <col min="2305" max="2305" width="16.140625" style="10" customWidth="1"/>
    <col min="2306" max="2306" width="15.42578125" style="10" customWidth="1"/>
    <col min="2307" max="2307" width="15.7109375" style="10" customWidth="1"/>
    <col min="2308" max="2308" width="19.42578125" style="10" customWidth="1"/>
    <col min="2309" max="2309" width="15.7109375" style="10" customWidth="1"/>
    <col min="2310" max="2310" width="14.28515625" style="10" customWidth="1"/>
    <col min="2311" max="2311" width="15.7109375" style="10" customWidth="1"/>
    <col min="2312" max="2312" width="17.7109375" style="10" customWidth="1"/>
    <col min="2313" max="2313" width="19.7109375" style="10" customWidth="1"/>
    <col min="2314" max="2314" width="14.42578125" style="10" customWidth="1"/>
    <col min="2315" max="2550" width="8.85546875" style="10"/>
    <col min="2551" max="2551" width="12.140625" style="10" customWidth="1"/>
    <col min="2552" max="2552" width="30" style="10" customWidth="1"/>
    <col min="2553" max="2553" width="24.42578125" style="10" customWidth="1"/>
    <col min="2554" max="2554" width="17.140625" style="10" customWidth="1"/>
    <col min="2555" max="2555" width="15.28515625" style="10" customWidth="1"/>
    <col min="2556" max="2556" width="13.42578125" style="10" customWidth="1"/>
    <col min="2557" max="2558" width="12.7109375" style="10" customWidth="1"/>
    <col min="2559" max="2559" width="15" style="10" customWidth="1"/>
    <col min="2560" max="2560" width="16.7109375" style="10" customWidth="1"/>
    <col min="2561" max="2561" width="16.140625" style="10" customWidth="1"/>
    <col min="2562" max="2562" width="15.42578125" style="10" customWidth="1"/>
    <col min="2563" max="2563" width="15.7109375" style="10" customWidth="1"/>
    <col min="2564" max="2564" width="19.42578125" style="10" customWidth="1"/>
    <col min="2565" max="2565" width="15.7109375" style="10" customWidth="1"/>
    <col min="2566" max="2566" width="14.28515625" style="10" customWidth="1"/>
    <col min="2567" max="2567" width="15.7109375" style="10" customWidth="1"/>
    <col min="2568" max="2568" width="17.7109375" style="10" customWidth="1"/>
    <col min="2569" max="2569" width="19.7109375" style="10" customWidth="1"/>
    <col min="2570" max="2570" width="14.42578125" style="10" customWidth="1"/>
    <col min="2571" max="2806" width="8.85546875" style="10"/>
    <col min="2807" max="2807" width="12.140625" style="10" customWidth="1"/>
    <col min="2808" max="2808" width="30" style="10" customWidth="1"/>
    <col min="2809" max="2809" width="24.42578125" style="10" customWidth="1"/>
    <col min="2810" max="2810" width="17.140625" style="10" customWidth="1"/>
    <col min="2811" max="2811" width="15.28515625" style="10" customWidth="1"/>
    <col min="2812" max="2812" width="13.42578125" style="10" customWidth="1"/>
    <col min="2813" max="2814" width="12.7109375" style="10" customWidth="1"/>
    <col min="2815" max="2815" width="15" style="10" customWidth="1"/>
    <col min="2816" max="2816" width="16.7109375" style="10" customWidth="1"/>
    <col min="2817" max="2817" width="16.140625" style="10" customWidth="1"/>
    <col min="2818" max="2818" width="15.42578125" style="10" customWidth="1"/>
    <col min="2819" max="2819" width="15.7109375" style="10" customWidth="1"/>
    <col min="2820" max="2820" width="19.42578125" style="10" customWidth="1"/>
    <col min="2821" max="2821" width="15.7109375" style="10" customWidth="1"/>
    <col min="2822" max="2822" width="14.28515625" style="10" customWidth="1"/>
    <col min="2823" max="2823" width="15.7109375" style="10" customWidth="1"/>
    <col min="2824" max="2824" width="17.7109375" style="10" customWidth="1"/>
    <col min="2825" max="2825" width="19.7109375" style="10" customWidth="1"/>
    <col min="2826" max="2826" width="14.42578125" style="10" customWidth="1"/>
    <col min="2827" max="3062" width="8.85546875" style="10"/>
    <col min="3063" max="3063" width="12.140625" style="10" customWidth="1"/>
    <col min="3064" max="3064" width="30" style="10" customWidth="1"/>
    <col min="3065" max="3065" width="24.42578125" style="10" customWidth="1"/>
    <col min="3066" max="3066" width="17.140625" style="10" customWidth="1"/>
    <col min="3067" max="3067" width="15.28515625" style="10" customWidth="1"/>
    <col min="3068" max="3068" width="13.42578125" style="10" customWidth="1"/>
    <col min="3069" max="3070" width="12.7109375" style="10" customWidth="1"/>
    <col min="3071" max="3071" width="15" style="10" customWidth="1"/>
    <col min="3072" max="3072" width="16.7109375" style="10" customWidth="1"/>
    <col min="3073" max="3073" width="16.140625" style="10" customWidth="1"/>
    <col min="3074" max="3074" width="15.42578125" style="10" customWidth="1"/>
    <col min="3075" max="3075" width="15.7109375" style="10" customWidth="1"/>
    <col min="3076" max="3076" width="19.42578125" style="10" customWidth="1"/>
    <col min="3077" max="3077" width="15.7109375" style="10" customWidth="1"/>
    <col min="3078" max="3078" width="14.28515625" style="10" customWidth="1"/>
    <col min="3079" max="3079" width="15.7109375" style="10" customWidth="1"/>
    <col min="3080" max="3080" width="17.7109375" style="10" customWidth="1"/>
    <col min="3081" max="3081" width="19.7109375" style="10" customWidth="1"/>
    <col min="3082" max="3082" width="14.42578125" style="10" customWidth="1"/>
    <col min="3083" max="3318" width="8.85546875" style="10"/>
    <col min="3319" max="3319" width="12.140625" style="10" customWidth="1"/>
    <col min="3320" max="3320" width="30" style="10" customWidth="1"/>
    <col min="3321" max="3321" width="24.42578125" style="10" customWidth="1"/>
    <col min="3322" max="3322" width="17.140625" style="10" customWidth="1"/>
    <col min="3323" max="3323" width="15.28515625" style="10" customWidth="1"/>
    <col min="3324" max="3324" width="13.42578125" style="10" customWidth="1"/>
    <col min="3325" max="3326" width="12.7109375" style="10" customWidth="1"/>
    <col min="3327" max="3327" width="15" style="10" customWidth="1"/>
    <col min="3328" max="3328" width="16.7109375" style="10" customWidth="1"/>
    <col min="3329" max="3329" width="16.140625" style="10" customWidth="1"/>
    <col min="3330" max="3330" width="15.42578125" style="10" customWidth="1"/>
    <col min="3331" max="3331" width="15.7109375" style="10" customWidth="1"/>
    <col min="3332" max="3332" width="19.42578125" style="10" customWidth="1"/>
    <col min="3333" max="3333" width="15.7109375" style="10" customWidth="1"/>
    <col min="3334" max="3334" width="14.28515625" style="10" customWidth="1"/>
    <col min="3335" max="3335" width="15.7109375" style="10" customWidth="1"/>
    <col min="3336" max="3336" width="17.7109375" style="10" customWidth="1"/>
    <col min="3337" max="3337" width="19.7109375" style="10" customWidth="1"/>
    <col min="3338" max="3338" width="14.42578125" style="10" customWidth="1"/>
    <col min="3339" max="3574" width="8.85546875" style="10"/>
    <col min="3575" max="3575" width="12.140625" style="10" customWidth="1"/>
    <col min="3576" max="3576" width="30" style="10" customWidth="1"/>
    <col min="3577" max="3577" width="24.42578125" style="10" customWidth="1"/>
    <col min="3578" max="3578" width="17.140625" style="10" customWidth="1"/>
    <col min="3579" max="3579" width="15.28515625" style="10" customWidth="1"/>
    <col min="3580" max="3580" width="13.42578125" style="10" customWidth="1"/>
    <col min="3581" max="3582" width="12.7109375" style="10" customWidth="1"/>
    <col min="3583" max="3583" width="15" style="10" customWidth="1"/>
    <col min="3584" max="3584" width="16.7109375" style="10" customWidth="1"/>
    <col min="3585" max="3585" width="16.140625" style="10" customWidth="1"/>
    <col min="3586" max="3586" width="15.42578125" style="10" customWidth="1"/>
    <col min="3587" max="3587" width="15.7109375" style="10" customWidth="1"/>
    <col min="3588" max="3588" width="19.42578125" style="10" customWidth="1"/>
    <col min="3589" max="3589" width="15.7109375" style="10" customWidth="1"/>
    <col min="3590" max="3590" width="14.28515625" style="10" customWidth="1"/>
    <col min="3591" max="3591" width="15.7109375" style="10" customWidth="1"/>
    <col min="3592" max="3592" width="17.7109375" style="10" customWidth="1"/>
    <col min="3593" max="3593" width="19.7109375" style="10" customWidth="1"/>
    <col min="3594" max="3594" width="14.42578125" style="10" customWidth="1"/>
    <col min="3595" max="3830" width="8.85546875" style="10"/>
    <col min="3831" max="3831" width="12.140625" style="10" customWidth="1"/>
    <col min="3832" max="3832" width="30" style="10" customWidth="1"/>
    <col min="3833" max="3833" width="24.42578125" style="10" customWidth="1"/>
    <col min="3834" max="3834" width="17.140625" style="10" customWidth="1"/>
    <col min="3835" max="3835" width="15.28515625" style="10" customWidth="1"/>
    <col min="3836" max="3836" width="13.42578125" style="10" customWidth="1"/>
    <col min="3837" max="3838" width="12.7109375" style="10" customWidth="1"/>
    <col min="3839" max="3839" width="15" style="10" customWidth="1"/>
    <col min="3840" max="3840" width="16.7109375" style="10" customWidth="1"/>
    <col min="3841" max="3841" width="16.140625" style="10" customWidth="1"/>
    <col min="3842" max="3842" width="15.42578125" style="10" customWidth="1"/>
    <col min="3843" max="3843" width="15.7109375" style="10" customWidth="1"/>
    <col min="3844" max="3844" width="19.42578125" style="10" customWidth="1"/>
    <col min="3845" max="3845" width="15.7109375" style="10" customWidth="1"/>
    <col min="3846" max="3846" width="14.28515625" style="10" customWidth="1"/>
    <col min="3847" max="3847" width="15.7109375" style="10" customWidth="1"/>
    <col min="3848" max="3848" width="17.7109375" style="10" customWidth="1"/>
    <col min="3849" max="3849" width="19.7109375" style="10" customWidth="1"/>
    <col min="3850" max="3850" width="14.42578125" style="10" customWidth="1"/>
    <col min="3851" max="4086" width="8.85546875" style="10"/>
    <col min="4087" max="4087" width="12.140625" style="10" customWidth="1"/>
    <col min="4088" max="4088" width="30" style="10" customWidth="1"/>
    <col min="4089" max="4089" width="24.42578125" style="10" customWidth="1"/>
    <col min="4090" max="4090" width="17.140625" style="10" customWidth="1"/>
    <col min="4091" max="4091" width="15.28515625" style="10" customWidth="1"/>
    <col min="4092" max="4092" width="13.42578125" style="10" customWidth="1"/>
    <col min="4093" max="4094" width="12.7109375" style="10" customWidth="1"/>
    <col min="4095" max="4095" width="15" style="10" customWidth="1"/>
    <col min="4096" max="4096" width="16.7109375" style="10" customWidth="1"/>
    <col min="4097" max="4097" width="16.140625" style="10" customWidth="1"/>
    <col min="4098" max="4098" width="15.42578125" style="10" customWidth="1"/>
    <col min="4099" max="4099" width="15.7109375" style="10" customWidth="1"/>
    <col min="4100" max="4100" width="19.42578125" style="10" customWidth="1"/>
    <col min="4101" max="4101" width="15.7109375" style="10" customWidth="1"/>
    <col min="4102" max="4102" width="14.28515625" style="10" customWidth="1"/>
    <col min="4103" max="4103" width="15.7109375" style="10" customWidth="1"/>
    <col min="4104" max="4104" width="17.7109375" style="10" customWidth="1"/>
    <col min="4105" max="4105" width="19.7109375" style="10" customWidth="1"/>
    <col min="4106" max="4106" width="14.42578125" style="10" customWidth="1"/>
    <col min="4107" max="4342" width="8.85546875" style="10"/>
    <col min="4343" max="4343" width="12.140625" style="10" customWidth="1"/>
    <col min="4344" max="4344" width="30" style="10" customWidth="1"/>
    <col min="4345" max="4345" width="24.42578125" style="10" customWidth="1"/>
    <col min="4346" max="4346" width="17.140625" style="10" customWidth="1"/>
    <col min="4347" max="4347" width="15.28515625" style="10" customWidth="1"/>
    <col min="4348" max="4348" width="13.42578125" style="10" customWidth="1"/>
    <col min="4349" max="4350" width="12.7109375" style="10" customWidth="1"/>
    <col min="4351" max="4351" width="15" style="10" customWidth="1"/>
    <col min="4352" max="4352" width="16.7109375" style="10" customWidth="1"/>
    <col min="4353" max="4353" width="16.140625" style="10" customWidth="1"/>
    <col min="4354" max="4354" width="15.42578125" style="10" customWidth="1"/>
    <col min="4355" max="4355" width="15.7109375" style="10" customWidth="1"/>
    <col min="4356" max="4356" width="19.42578125" style="10" customWidth="1"/>
    <col min="4357" max="4357" width="15.7109375" style="10" customWidth="1"/>
    <col min="4358" max="4358" width="14.28515625" style="10" customWidth="1"/>
    <col min="4359" max="4359" width="15.7109375" style="10" customWidth="1"/>
    <col min="4360" max="4360" width="17.7109375" style="10" customWidth="1"/>
    <col min="4361" max="4361" width="19.7109375" style="10" customWidth="1"/>
    <col min="4362" max="4362" width="14.42578125" style="10" customWidth="1"/>
    <col min="4363" max="4598" width="8.85546875" style="10"/>
    <col min="4599" max="4599" width="12.140625" style="10" customWidth="1"/>
    <col min="4600" max="4600" width="30" style="10" customWidth="1"/>
    <col min="4601" max="4601" width="24.42578125" style="10" customWidth="1"/>
    <col min="4602" max="4602" width="17.140625" style="10" customWidth="1"/>
    <col min="4603" max="4603" width="15.28515625" style="10" customWidth="1"/>
    <col min="4604" max="4604" width="13.42578125" style="10" customWidth="1"/>
    <col min="4605" max="4606" width="12.7109375" style="10" customWidth="1"/>
    <col min="4607" max="4607" width="15" style="10" customWidth="1"/>
    <col min="4608" max="4608" width="16.7109375" style="10" customWidth="1"/>
    <col min="4609" max="4609" width="16.140625" style="10" customWidth="1"/>
    <col min="4610" max="4610" width="15.42578125" style="10" customWidth="1"/>
    <col min="4611" max="4611" width="15.7109375" style="10" customWidth="1"/>
    <col min="4612" max="4612" width="19.42578125" style="10" customWidth="1"/>
    <col min="4613" max="4613" width="15.7109375" style="10" customWidth="1"/>
    <col min="4614" max="4614" width="14.28515625" style="10" customWidth="1"/>
    <col min="4615" max="4615" width="15.7109375" style="10" customWidth="1"/>
    <col min="4616" max="4616" width="17.7109375" style="10" customWidth="1"/>
    <col min="4617" max="4617" width="19.7109375" style="10" customWidth="1"/>
    <col min="4618" max="4618" width="14.42578125" style="10" customWidth="1"/>
    <col min="4619" max="4854" width="8.85546875" style="10"/>
    <col min="4855" max="4855" width="12.140625" style="10" customWidth="1"/>
    <col min="4856" max="4856" width="30" style="10" customWidth="1"/>
    <col min="4857" max="4857" width="24.42578125" style="10" customWidth="1"/>
    <col min="4858" max="4858" width="17.140625" style="10" customWidth="1"/>
    <col min="4859" max="4859" width="15.28515625" style="10" customWidth="1"/>
    <col min="4860" max="4860" width="13.42578125" style="10" customWidth="1"/>
    <col min="4861" max="4862" width="12.7109375" style="10" customWidth="1"/>
    <col min="4863" max="4863" width="15" style="10" customWidth="1"/>
    <col min="4864" max="4864" width="16.7109375" style="10" customWidth="1"/>
    <col min="4865" max="4865" width="16.140625" style="10" customWidth="1"/>
    <col min="4866" max="4866" width="15.42578125" style="10" customWidth="1"/>
    <col min="4867" max="4867" width="15.7109375" style="10" customWidth="1"/>
    <col min="4868" max="4868" width="19.42578125" style="10" customWidth="1"/>
    <col min="4869" max="4869" width="15.7109375" style="10" customWidth="1"/>
    <col min="4870" max="4870" width="14.28515625" style="10" customWidth="1"/>
    <col min="4871" max="4871" width="15.7109375" style="10" customWidth="1"/>
    <col min="4872" max="4872" width="17.7109375" style="10" customWidth="1"/>
    <col min="4873" max="4873" width="19.7109375" style="10" customWidth="1"/>
    <col min="4874" max="4874" width="14.42578125" style="10" customWidth="1"/>
    <col min="4875" max="5110" width="8.85546875" style="10"/>
    <col min="5111" max="5111" width="12.140625" style="10" customWidth="1"/>
    <col min="5112" max="5112" width="30" style="10" customWidth="1"/>
    <col min="5113" max="5113" width="24.42578125" style="10" customWidth="1"/>
    <col min="5114" max="5114" width="17.140625" style="10" customWidth="1"/>
    <col min="5115" max="5115" width="15.28515625" style="10" customWidth="1"/>
    <col min="5116" max="5116" width="13.42578125" style="10" customWidth="1"/>
    <col min="5117" max="5118" width="12.7109375" style="10" customWidth="1"/>
    <col min="5119" max="5119" width="15" style="10" customWidth="1"/>
    <col min="5120" max="5120" width="16.7109375" style="10" customWidth="1"/>
    <col min="5121" max="5121" width="16.140625" style="10" customWidth="1"/>
    <col min="5122" max="5122" width="15.42578125" style="10" customWidth="1"/>
    <col min="5123" max="5123" width="15.7109375" style="10" customWidth="1"/>
    <col min="5124" max="5124" width="19.42578125" style="10" customWidth="1"/>
    <col min="5125" max="5125" width="15.7109375" style="10" customWidth="1"/>
    <col min="5126" max="5126" width="14.28515625" style="10" customWidth="1"/>
    <col min="5127" max="5127" width="15.7109375" style="10" customWidth="1"/>
    <col min="5128" max="5128" width="17.7109375" style="10" customWidth="1"/>
    <col min="5129" max="5129" width="19.7109375" style="10" customWidth="1"/>
    <col min="5130" max="5130" width="14.42578125" style="10" customWidth="1"/>
    <col min="5131" max="5366" width="8.85546875" style="10"/>
    <col min="5367" max="5367" width="12.140625" style="10" customWidth="1"/>
    <col min="5368" max="5368" width="30" style="10" customWidth="1"/>
    <col min="5369" max="5369" width="24.42578125" style="10" customWidth="1"/>
    <col min="5370" max="5370" width="17.140625" style="10" customWidth="1"/>
    <col min="5371" max="5371" width="15.28515625" style="10" customWidth="1"/>
    <col min="5372" max="5372" width="13.42578125" style="10" customWidth="1"/>
    <col min="5373" max="5374" width="12.7109375" style="10" customWidth="1"/>
    <col min="5375" max="5375" width="15" style="10" customWidth="1"/>
    <col min="5376" max="5376" width="16.7109375" style="10" customWidth="1"/>
    <col min="5377" max="5377" width="16.140625" style="10" customWidth="1"/>
    <col min="5378" max="5378" width="15.42578125" style="10" customWidth="1"/>
    <col min="5379" max="5379" width="15.7109375" style="10" customWidth="1"/>
    <col min="5380" max="5380" width="19.42578125" style="10" customWidth="1"/>
    <col min="5381" max="5381" width="15.7109375" style="10" customWidth="1"/>
    <col min="5382" max="5382" width="14.28515625" style="10" customWidth="1"/>
    <col min="5383" max="5383" width="15.7109375" style="10" customWidth="1"/>
    <col min="5384" max="5384" width="17.7109375" style="10" customWidth="1"/>
    <col min="5385" max="5385" width="19.7109375" style="10" customWidth="1"/>
    <col min="5386" max="5386" width="14.42578125" style="10" customWidth="1"/>
    <col min="5387" max="5622" width="8.85546875" style="10"/>
    <col min="5623" max="5623" width="12.140625" style="10" customWidth="1"/>
    <col min="5624" max="5624" width="30" style="10" customWidth="1"/>
    <col min="5625" max="5625" width="24.42578125" style="10" customWidth="1"/>
    <col min="5626" max="5626" width="17.140625" style="10" customWidth="1"/>
    <col min="5627" max="5627" width="15.28515625" style="10" customWidth="1"/>
    <col min="5628" max="5628" width="13.42578125" style="10" customWidth="1"/>
    <col min="5629" max="5630" width="12.7109375" style="10" customWidth="1"/>
    <col min="5631" max="5631" width="15" style="10" customWidth="1"/>
    <col min="5632" max="5632" width="16.7109375" style="10" customWidth="1"/>
    <col min="5633" max="5633" width="16.140625" style="10" customWidth="1"/>
    <col min="5634" max="5634" width="15.42578125" style="10" customWidth="1"/>
    <col min="5635" max="5635" width="15.7109375" style="10" customWidth="1"/>
    <col min="5636" max="5636" width="19.42578125" style="10" customWidth="1"/>
    <col min="5637" max="5637" width="15.7109375" style="10" customWidth="1"/>
    <col min="5638" max="5638" width="14.28515625" style="10" customWidth="1"/>
    <col min="5639" max="5639" width="15.7109375" style="10" customWidth="1"/>
    <col min="5640" max="5640" width="17.7109375" style="10" customWidth="1"/>
    <col min="5641" max="5641" width="19.7109375" style="10" customWidth="1"/>
    <col min="5642" max="5642" width="14.42578125" style="10" customWidth="1"/>
    <col min="5643" max="5878" width="8.85546875" style="10"/>
    <col min="5879" max="5879" width="12.140625" style="10" customWidth="1"/>
    <col min="5880" max="5880" width="30" style="10" customWidth="1"/>
    <col min="5881" max="5881" width="24.42578125" style="10" customWidth="1"/>
    <col min="5882" max="5882" width="17.140625" style="10" customWidth="1"/>
    <col min="5883" max="5883" width="15.28515625" style="10" customWidth="1"/>
    <col min="5884" max="5884" width="13.42578125" style="10" customWidth="1"/>
    <col min="5885" max="5886" width="12.7109375" style="10" customWidth="1"/>
    <col min="5887" max="5887" width="15" style="10" customWidth="1"/>
    <col min="5888" max="5888" width="16.7109375" style="10" customWidth="1"/>
    <col min="5889" max="5889" width="16.140625" style="10" customWidth="1"/>
    <col min="5890" max="5890" width="15.42578125" style="10" customWidth="1"/>
    <col min="5891" max="5891" width="15.7109375" style="10" customWidth="1"/>
    <col min="5892" max="5892" width="19.42578125" style="10" customWidth="1"/>
    <col min="5893" max="5893" width="15.7109375" style="10" customWidth="1"/>
    <col min="5894" max="5894" width="14.28515625" style="10" customWidth="1"/>
    <col min="5895" max="5895" width="15.7109375" style="10" customWidth="1"/>
    <col min="5896" max="5896" width="17.7109375" style="10" customWidth="1"/>
    <col min="5897" max="5897" width="19.7109375" style="10" customWidth="1"/>
    <col min="5898" max="5898" width="14.42578125" style="10" customWidth="1"/>
    <col min="5899" max="6134" width="8.85546875" style="10"/>
    <col min="6135" max="6135" width="12.140625" style="10" customWidth="1"/>
    <col min="6136" max="6136" width="30" style="10" customWidth="1"/>
    <col min="6137" max="6137" width="24.42578125" style="10" customWidth="1"/>
    <col min="6138" max="6138" width="17.140625" style="10" customWidth="1"/>
    <col min="6139" max="6139" width="15.28515625" style="10" customWidth="1"/>
    <col min="6140" max="6140" width="13.42578125" style="10" customWidth="1"/>
    <col min="6141" max="6142" width="12.7109375" style="10" customWidth="1"/>
    <col min="6143" max="6143" width="15" style="10" customWidth="1"/>
    <col min="6144" max="6144" width="16.7109375" style="10" customWidth="1"/>
    <col min="6145" max="6145" width="16.140625" style="10" customWidth="1"/>
    <col min="6146" max="6146" width="15.42578125" style="10" customWidth="1"/>
    <col min="6147" max="6147" width="15.7109375" style="10" customWidth="1"/>
    <col min="6148" max="6148" width="19.42578125" style="10" customWidth="1"/>
    <col min="6149" max="6149" width="15.7109375" style="10" customWidth="1"/>
    <col min="6150" max="6150" width="14.28515625" style="10" customWidth="1"/>
    <col min="6151" max="6151" width="15.7109375" style="10" customWidth="1"/>
    <col min="6152" max="6152" width="17.7109375" style="10" customWidth="1"/>
    <col min="6153" max="6153" width="19.7109375" style="10" customWidth="1"/>
    <col min="6154" max="6154" width="14.42578125" style="10" customWidth="1"/>
    <col min="6155" max="6390" width="8.85546875" style="10"/>
    <col min="6391" max="6391" width="12.140625" style="10" customWidth="1"/>
    <col min="6392" max="6392" width="30" style="10" customWidth="1"/>
    <col min="6393" max="6393" width="24.42578125" style="10" customWidth="1"/>
    <col min="6394" max="6394" width="17.140625" style="10" customWidth="1"/>
    <col min="6395" max="6395" width="15.28515625" style="10" customWidth="1"/>
    <col min="6396" max="6396" width="13.42578125" style="10" customWidth="1"/>
    <col min="6397" max="6398" width="12.7109375" style="10" customWidth="1"/>
    <col min="6399" max="6399" width="15" style="10" customWidth="1"/>
    <col min="6400" max="6400" width="16.7109375" style="10" customWidth="1"/>
    <col min="6401" max="6401" width="16.140625" style="10" customWidth="1"/>
    <col min="6402" max="6402" width="15.42578125" style="10" customWidth="1"/>
    <col min="6403" max="6403" width="15.7109375" style="10" customWidth="1"/>
    <col min="6404" max="6404" width="19.42578125" style="10" customWidth="1"/>
    <col min="6405" max="6405" width="15.7109375" style="10" customWidth="1"/>
    <col min="6406" max="6406" width="14.28515625" style="10" customWidth="1"/>
    <col min="6407" max="6407" width="15.7109375" style="10" customWidth="1"/>
    <col min="6408" max="6408" width="17.7109375" style="10" customWidth="1"/>
    <col min="6409" max="6409" width="19.7109375" style="10" customWidth="1"/>
    <col min="6410" max="6410" width="14.42578125" style="10" customWidth="1"/>
    <col min="6411" max="6646" width="8.85546875" style="10"/>
    <col min="6647" max="6647" width="12.140625" style="10" customWidth="1"/>
    <col min="6648" max="6648" width="30" style="10" customWidth="1"/>
    <col min="6649" max="6649" width="24.42578125" style="10" customWidth="1"/>
    <col min="6650" max="6650" width="17.140625" style="10" customWidth="1"/>
    <col min="6651" max="6651" width="15.28515625" style="10" customWidth="1"/>
    <col min="6652" max="6652" width="13.42578125" style="10" customWidth="1"/>
    <col min="6653" max="6654" width="12.7109375" style="10" customWidth="1"/>
    <col min="6655" max="6655" width="15" style="10" customWidth="1"/>
    <col min="6656" max="6656" width="16.7109375" style="10" customWidth="1"/>
    <col min="6657" max="6657" width="16.140625" style="10" customWidth="1"/>
    <col min="6658" max="6658" width="15.42578125" style="10" customWidth="1"/>
    <col min="6659" max="6659" width="15.7109375" style="10" customWidth="1"/>
    <col min="6660" max="6660" width="19.42578125" style="10" customWidth="1"/>
    <col min="6661" max="6661" width="15.7109375" style="10" customWidth="1"/>
    <col min="6662" max="6662" width="14.28515625" style="10" customWidth="1"/>
    <col min="6663" max="6663" width="15.7109375" style="10" customWidth="1"/>
    <col min="6664" max="6664" width="17.7109375" style="10" customWidth="1"/>
    <col min="6665" max="6665" width="19.7109375" style="10" customWidth="1"/>
    <col min="6666" max="6666" width="14.42578125" style="10" customWidth="1"/>
    <col min="6667" max="6902" width="8.85546875" style="10"/>
    <col min="6903" max="6903" width="12.140625" style="10" customWidth="1"/>
    <col min="6904" max="6904" width="30" style="10" customWidth="1"/>
    <col min="6905" max="6905" width="24.42578125" style="10" customWidth="1"/>
    <col min="6906" max="6906" width="17.140625" style="10" customWidth="1"/>
    <col min="6907" max="6907" width="15.28515625" style="10" customWidth="1"/>
    <col min="6908" max="6908" width="13.42578125" style="10" customWidth="1"/>
    <col min="6909" max="6910" width="12.7109375" style="10" customWidth="1"/>
    <col min="6911" max="6911" width="15" style="10" customWidth="1"/>
    <col min="6912" max="6912" width="16.7109375" style="10" customWidth="1"/>
    <col min="6913" max="6913" width="16.140625" style="10" customWidth="1"/>
    <col min="6914" max="6914" width="15.42578125" style="10" customWidth="1"/>
    <col min="6915" max="6915" width="15.7109375" style="10" customWidth="1"/>
    <col min="6916" max="6916" width="19.42578125" style="10" customWidth="1"/>
    <col min="6917" max="6917" width="15.7109375" style="10" customWidth="1"/>
    <col min="6918" max="6918" width="14.28515625" style="10" customWidth="1"/>
    <col min="6919" max="6919" width="15.7109375" style="10" customWidth="1"/>
    <col min="6920" max="6920" width="17.7109375" style="10" customWidth="1"/>
    <col min="6921" max="6921" width="19.7109375" style="10" customWidth="1"/>
    <col min="6922" max="6922" width="14.42578125" style="10" customWidth="1"/>
    <col min="6923" max="7158" width="8.85546875" style="10"/>
    <col min="7159" max="7159" width="12.140625" style="10" customWidth="1"/>
    <col min="7160" max="7160" width="30" style="10" customWidth="1"/>
    <col min="7161" max="7161" width="24.42578125" style="10" customWidth="1"/>
    <col min="7162" max="7162" width="17.140625" style="10" customWidth="1"/>
    <col min="7163" max="7163" width="15.28515625" style="10" customWidth="1"/>
    <col min="7164" max="7164" width="13.42578125" style="10" customWidth="1"/>
    <col min="7165" max="7166" width="12.7109375" style="10" customWidth="1"/>
    <col min="7167" max="7167" width="15" style="10" customWidth="1"/>
    <col min="7168" max="7168" width="16.7109375" style="10" customWidth="1"/>
    <col min="7169" max="7169" width="16.140625" style="10" customWidth="1"/>
    <col min="7170" max="7170" width="15.42578125" style="10" customWidth="1"/>
    <col min="7171" max="7171" width="15.7109375" style="10" customWidth="1"/>
    <col min="7172" max="7172" width="19.42578125" style="10" customWidth="1"/>
    <col min="7173" max="7173" width="15.7109375" style="10" customWidth="1"/>
    <col min="7174" max="7174" width="14.28515625" style="10" customWidth="1"/>
    <col min="7175" max="7175" width="15.7109375" style="10" customWidth="1"/>
    <col min="7176" max="7176" width="17.7109375" style="10" customWidth="1"/>
    <col min="7177" max="7177" width="19.7109375" style="10" customWidth="1"/>
    <col min="7178" max="7178" width="14.42578125" style="10" customWidth="1"/>
    <col min="7179" max="7414" width="8.85546875" style="10"/>
    <col min="7415" max="7415" width="12.140625" style="10" customWidth="1"/>
    <col min="7416" max="7416" width="30" style="10" customWidth="1"/>
    <col min="7417" max="7417" width="24.42578125" style="10" customWidth="1"/>
    <col min="7418" max="7418" width="17.140625" style="10" customWidth="1"/>
    <col min="7419" max="7419" width="15.28515625" style="10" customWidth="1"/>
    <col min="7420" max="7420" width="13.42578125" style="10" customWidth="1"/>
    <col min="7421" max="7422" width="12.7109375" style="10" customWidth="1"/>
    <col min="7423" max="7423" width="15" style="10" customWidth="1"/>
    <col min="7424" max="7424" width="16.7109375" style="10" customWidth="1"/>
    <col min="7425" max="7425" width="16.140625" style="10" customWidth="1"/>
    <col min="7426" max="7426" width="15.42578125" style="10" customWidth="1"/>
    <col min="7427" max="7427" width="15.7109375" style="10" customWidth="1"/>
    <col min="7428" max="7428" width="19.42578125" style="10" customWidth="1"/>
    <col min="7429" max="7429" width="15.7109375" style="10" customWidth="1"/>
    <col min="7430" max="7430" width="14.28515625" style="10" customWidth="1"/>
    <col min="7431" max="7431" width="15.7109375" style="10" customWidth="1"/>
    <col min="7432" max="7432" width="17.7109375" style="10" customWidth="1"/>
    <col min="7433" max="7433" width="19.7109375" style="10" customWidth="1"/>
    <col min="7434" max="7434" width="14.42578125" style="10" customWidth="1"/>
    <col min="7435" max="7670" width="8.85546875" style="10"/>
    <col min="7671" max="7671" width="12.140625" style="10" customWidth="1"/>
    <col min="7672" max="7672" width="30" style="10" customWidth="1"/>
    <col min="7673" max="7673" width="24.42578125" style="10" customWidth="1"/>
    <col min="7674" max="7674" width="17.140625" style="10" customWidth="1"/>
    <col min="7675" max="7675" width="15.28515625" style="10" customWidth="1"/>
    <col min="7676" max="7676" width="13.42578125" style="10" customWidth="1"/>
    <col min="7677" max="7678" width="12.7109375" style="10" customWidth="1"/>
    <col min="7679" max="7679" width="15" style="10" customWidth="1"/>
    <col min="7680" max="7680" width="16.7109375" style="10" customWidth="1"/>
    <col min="7681" max="7681" width="16.140625" style="10" customWidth="1"/>
    <col min="7682" max="7682" width="15.42578125" style="10" customWidth="1"/>
    <col min="7683" max="7683" width="15.7109375" style="10" customWidth="1"/>
    <col min="7684" max="7684" width="19.42578125" style="10" customWidth="1"/>
    <col min="7685" max="7685" width="15.7109375" style="10" customWidth="1"/>
    <col min="7686" max="7686" width="14.28515625" style="10" customWidth="1"/>
    <col min="7687" max="7687" width="15.7109375" style="10" customWidth="1"/>
    <col min="7688" max="7688" width="17.7109375" style="10" customWidth="1"/>
    <col min="7689" max="7689" width="19.7109375" style="10" customWidth="1"/>
    <col min="7690" max="7690" width="14.42578125" style="10" customWidth="1"/>
    <col min="7691" max="7926" width="8.85546875" style="10"/>
    <col min="7927" max="7927" width="12.140625" style="10" customWidth="1"/>
    <col min="7928" max="7928" width="30" style="10" customWidth="1"/>
    <col min="7929" max="7929" width="24.42578125" style="10" customWidth="1"/>
    <col min="7930" max="7930" width="17.140625" style="10" customWidth="1"/>
    <col min="7931" max="7931" width="15.28515625" style="10" customWidth="1"/>
    <col min="7932" max="7932" width="13.42578125" style="10" customWidth="1"/>
    <col min="7933" max="7934" width="12.7109375" style="10" customWidth="1"/>
    <col min="7935" max="7935" width="15" style="10" customWidth="1"/>
    <col min="7936" max="7936" width="16.7109375" style="10" customWidth="1"/>
    <col min="7937" max="7937" width="16.140625" style="10" customWidth="1"/>
    <col min="7938" max="7938" width="15.42578125" style="10" customWidth="1"/>
    <col min="7939" max="7939" width="15.7109375" style="10" customWidth="1"/>
    <col min="7940" max="7940" width="19.42578125" style="10" customWidth="1"/>
    <col min="7941" max="7941" width="15.7109375" style="10" customWidth="1"/>
    <col min="7942" max="7942" width="14.28515625" style="10" customWidth="1"/>
    <col min="7943" max="7943" width="15.7109375" style="10" customWidth="1"/>
    <col min="7944" max="7944" width="17.7109375" style="10" customWidth="1"/>
    <col min="7945" max="7945" width="19.7109375" style="10" customWidth="1"/>
    <col min="7946" max="7946" width="14.42578125" style="10" customWidth="1"/>
    <col min="7947" max="8182" width="8.85546875" style="10"/>
    <col min="8183" max="8183" width="12.140625" style="10" customWidth="1"/>
    <col min="8184" max="8184" width="30" style="10" customWidth="1"/>
    <col min="8185" max="8185" width="24.42578125" style="10" customWidth="1"/>
    <col min="8186" max="8186" width="17.140625" style="10" customWidth="1"/>
    <col min="8187" max="8187" width="15.28515625" style="10" customWidth="1"/>
    <col min="8188" max="8188" width="13.42578125" style="10" customWidth="1"/>
    <col min="8189" max="8190" width="12.7109375" style="10" customWidth="1"/>
    <col min="8191" max="8191" width="15" style="10" customWidth="1"/>
    <col min="8192" max="8192" width="16.7109375" style="10" customWidth="1"/>
    <col min="8193" max="8193" width="16.140625" style="10" customWidth="1"/>
    <col min="8194" max="8194" width="15.42578125" style="10" customWidth="1"/>
    <col min="8195" max="8195" width="15.7109375" style="10" customWidth="1"/>
    <col min="8196" max="8196" width="19.42578125" style="10" customWidth="1"/>
    <col min="8197" max="8197" width="15.7109375" style="10" customWidth="1"/>
    <col min="8198" max="8198" width="14.28515625" style="10" customWidth="1"/>
    <col min="8199" max="8199" width="15.7109375" style="10" customWidth="1"/>
    <col min="8200" max="8200" width="17.7109375" style="10" customWidth="1"/>
    <col min="8201" max="8201" width="19.7109375" style="10" customWidth="1"/>
    <col min="8202" max="8202" width="14.42578125" style="10" customWidth="1"/>
    <col min="8203" max="8438" width="8.85546875" style="10"/>
    <col min="8439" max="8439" width="12.140625" style="10" customWidth="1"/>
    <col min="8440" max="8440" width="30" style="10" customWidth="1"/>
    <col min="8441" max="8441" width="24.42578125" style="10" customWidth="1"/>
    <col min="8442" max="8442" width="17.140625" style="10" customWidth="1"/>
    <col min="8443" max="8443" width="15.28515625" style="10" customWidth="1"/>
    <col min="8444" max="8444" width="13.42578125" style="10" customWidth="1"/>
    <col min="8445" max="8446" width="12.7109375" style="10" customWidth="1"/>
    <col min="8447" max="8447" width="15" style="10" customWidth="1"/>
    <col min="8448" max="8448" width="16.7109375" style="10" customWidth="1"/>
    <col min="8449" max="8449" width="16.140625" style="10" customWidth="1"/>
    <col min="8450" max="8450" width="15.42578125" style="10" customWidth="1"/>
    <col min="8451" max="8451" width="15.7109375" style="10" customWidth="1"/>
    <col min="8452" max="8452" width="19.42578125" style="10" customWidth="1"/>
    <col min="8453" max="8453" width="15.7109375" style="10" customWidth="1"/>
    <col min="8454" max="8454" width="14.28515625" style="10" customWidth="1"/>
    <col min="8455" max="8455" width="15.7109375" style="10" customWidth="1"/>
    <col min="8456" max="8456" width="17.7109375" style="10" customWidth="1"/>
    <col min="8457" max="8457" width="19.7109375" style="10" customWidth="1"/>
    <col min="8458" max="8458" width="14.42578125" style="10" customWidth="1"/>
    <col min="8459" max="8694" width="8.85546875" style="10"/>
    <col min="8695" max="8695" width="12.140625" style="10" customWidth="1"/>
    <col min="8696" max="8696" width="30" style="10" customWidth="1"/>
    <col min="8697" max="8697" width="24.42578125" style="10" customWidth="1"/>
    <col min="8698" max="8698" width="17.140625" style="10" customWidth="1"/>
    <col min="8699" max="8699" width="15.28515625" style="10" customWidth="1"/>
    <col min="8700" max="8700" width="13.42578125" style="10" customWidth="1"/>
    <col min="8701" max="8702" width="12.7109375" style="10" customWidth="1"/>
    <col min="8703" max="8703" width="15" style="10" customWidth="1"/>
    <col min="8704" max="8704" width="16.7109375" style="10" customWidth="1"/>
    <col min="8705" max="8705" width="16.140625" style="10" customWidth="1"/>
    <col min="8706" max="8706" width="15.42578125" style="10" customWidth="1"/>
    <col min="8707" max="8707" width="15.7109375" style="10" customWidth="1"/>
    <col min="8708" max="8708" width="19.42578125" style="10" customWidth="1"/>
    <col min="8709" max="8709" width="15.7109375" style="10" customWidth="1"/>
    <col min="8710" max="8710" width="14.28515625" style="10" customWidth="1"/>
    <col min="8711" max="8711" width="15.7109375" style="10" customWidth="1"/>
    <col min="8712" max="8712" width="17.7109375" style="10" customWidth="1"/>
    <col min="8713" max="8713" width="19.7109375" style="10" customWidth="1"/>
    <col min="8714" max="8714" width="14.42578125" style="10" customWidth="1"/>
    <col min="8715" max="8950" width="8.85546875" style="10"/>
    <col min="8951" max="8951" width="12.140625" style="10" customWidth="1"/>
    <col min="8952" max="8952" width="30" style="10" customWidth="1"/>
    <col min="8953" max="8953" width="24.42578125" style="10" customWidth="1"/>
    <col min="8954" max="8954" width="17.140625" style="10" customWidth="1"/>
    <col min="8955" max="8955" width="15.28515625" style="10" customWidth="1"/>
    <col min="8956" max="8956" width="13.42578125" style="10" customWidth="1"/>
    <col min="8957" max="8958" width="12.7109375" style="10" customWidth="1"/>
    <col min="8959" max="8959" width="15" style="10" customWidth="1"/>
    <col min="8960" max="8960" width="16.7109375" style="10" customWidth="1"/>
    <col min="8961" max="8961" width="16.140625" style="10" customWidth="1"/>
    <col min="8962" max="8962" width="15.42578125" style="10" customWidth="1"/>
    <col min="8963" max="8963" width="15.7109375" style="10" customWidth="1"/>
    <col min="8964" max="8964" width="19.42578125" style="10" customWidth="1"/>
    <col min="8965" max="8965" width="15.7109375" style="10" customWidth="1"/>
    <col min="8966" max="8966" width="14.28515625" style="10" customWidth="1"/>
    <col min="8967" max="8967" width="15.7109375" style="10" customWidth="1"/>
    <col min="8968" max="8968" width="17.7109375" style="10" customWidth="1"/>
    <col min="8969" max="8969" width="19.7109375" style="10" customWidth="1"/>
    <col min="8970" max="8970" width="14.42578125" style="10" customWidth="1"/>
    <col min="8971" max="9206" width="8.85546875" style="10"/>
    <col min="9207" max="9207" width="12.140625" style="10" customWidth="1"/>
    <col min="9208" max="9208" width="30" style="10" customWidth="1"/>
    <col min="9209" max="9209" width="24.42578125" style="10" customWidth="1"/>
    <col min="9210" max="9210" width="17.140625" style="10" customWidth="1"/>
    <col min="9211" max="9211" width="15.28515625" style="10" customWidth="1"/>
    <col min="9212" max="9212" width="13.42578125" style="10" customWidth="1"/>
    <col min="9213" max="9214" width="12.7109375" style="10" customWidth="1"/>
    <col min="9215" max="9215" width="15" style="10" customWidth="1"/>
    <col min="9216" max="9216" width="16.7109375" style="10" customWidth="1"/>
    <col min="9217" max="9217" width="16.140625" style="10" customWidth="1"/>
    <col min="9218" max="9218" width="15.42578125" style="10" customWidth="1"/>
    <col min="9219" max="9219" width="15.7109375" style="10" customWidth="1"/>
    <col min="9220" max="9220" width="19.42578125" style="10" customWidth="1"/>
    <col min="9221" max="9221" width="15.7109375" style="10" customWidth="1"/>
    <col min="9222" max="9222" width="14.28515625" style="10" customWidth="1"/>
    <col min="9223" max="9223" width="15.7109375" style="10" customWidth="1"/>
    <col min="9224" max="9224" width="17.7109375" style="10" customWidth="1"/>
    <col min="9225" max="9225" width="19.7109375" style="10" customWidth="1"/>
    <col min="9226" max="9226" width="14.42578125" style="10" customWidth="1"/>
    <col min="9227" max="9462" width="8.85546875" style="10"/>
    <col min="9463" max="9463" width="12.140625" style="10" customWidth="1"/>
    <col min="9464" max="9464" width="30" style="10" customWidth="1"/>
    <col min="9465" max="9465" width="24.42578125" style="10" customWidth="1"/>
    <col min="9466" max="9466" width="17.140625" style="10" customWidth="1"/>
    <col min="9467" max="9467" width="15.28515625" style="10" customWidth="1"/>
    <col min="9468" max="9468" width="13.42578125" style="10" customWidth="1"/>
    <col min="9469" max="9470" width="12.7109375" style="10" customWidth="1"/>
    <col min="9471" max="9471" width="15" style="10" customWidth="1"/>
    <col min="9472" max="9472" width="16.7109375" style="10" customWidth="1"/>
    <col min="9473" max="9473" width="16.140625" style="10" customWidth="1"/>
    <col min="9474" max="9474" width="15.42578125" style="10" customWidth="1"/>
    <col min="9475" max="9475" width="15.7109375" style="10" customWidth="1"/>
    <col min="9476" max="9476" width="19.42578125" style="10" customWidth="1"/>
    <col min="9477" max="9477" width="15.7109375" style="10" customWidth="1"/>
    <col min="9478" max="9478" width="14.28515625" style="10" customWidth="1"/>
    <col min="9479" max="9479" width="15.7109375" style="10" customWidth="1"/>
    <col min="9480" max="9480" width="17.7109375" style="10" customWidth="1"/>
    <col min="9481" max="9481" width="19.7109375" style="10" customWidth="1"/>
    <col min="9482" max="9482" width="14.42578125" style="10" customWidth="1"/>
    <col min="9483" max="9718" width="8.85546875" style="10"/>
    <col min="9719" max="9719" width="12.140625" style="10" customWidth="1"/>
    <col min="9720" max="9720" width="30" style="10" customWidth="1"/>
    <col min="9721" max="9721" width="24.42578125" style="10" customWidth="1"/>
    <col min="9722" max="9722" width="17.140625" style="10" customWidth="1"/>
    <col min="9723" max="9723" width="15.28515625" style="10" customWidth="1"/>
    <col min="9724" max="9724" width="13.42578125" style="10" customWidth="1"/>
    <col min="9725" max="9726" width="12.7109375" style="10" customWidth="1"/>
    <col min="9727" max="9727" width="15" style="10" customWidth="1"/>
    <col min="9728" max="9728" width="16.7109375" style="10" customWidth="1"/>
    <col min="9729" max="9729" width="16.140625" style="10" customWidth="1"/>
    <col min="9730" max="9730" width="15.42578125" style="10" customWidth="1"/>
    <col min="9731" max="9731" width="15.7109375" style="10" customWidth="1"/>
    <col min="9732" max="9732" width="19.42578125" style="10" customWidth="1"/>
    <col min="9733" max="9733" width="15.7109375" style="10" customWidth="1"/>
    <col min="9734" max="9734" width="14.28515625" style="10" customWidth="1"/>
    <col min="9735" max="9735" width="15.7109375" style="10" customWidth="1"/>
    <col min="9736" max="9736" width="17.7109375" style="10" customWidth="1"/>
    <col min="9737" max="9737" width="19.7109375" style="10" customWidth="1"/>
    <col min="9738" max="9738" width="14.42578125" style="10" customWidth="1"/>
    <col min="9739" max="9974" width="8.85546875" style="10"/>
    <col min="9975" max="9975" width="12.140625" style="10" customWidth="1"/>
    <col min="9976" max="9976" width="30" style="10" customWidth="1"/>
    <col min="9977" max="9977" width="24.42578125" style="10" customWidth="1"/>
    <col min="9978" max="9978" width="17.140625" style="10" customWidth="1"/>
    <col min="9979" max="9979" width="15.28515625" style="10" customWidth="1"/>
    <col min="9980" max="9980" width="13.42578125" style="10" customWidth="1"/>
    <col min="9981" max="9982" width="12.7109375" style="10" customWidth="1"/>
    <col min="9983" max="9983" width="15" style="10" customWidth="1"/>
    <col min="9984" max="9984" width="16.7109375" style="10" customWidth="1"/>
    <col min="9985" max="9985" width="16.140625" style="10" customWidth="1"/>
    <col min="9986" max="9986" width="15.42578125" style="10" customWidth="1"/>
    <col min="9987" max="9987" width="15.7109375" style="10" customWidth="1"/>
    <col min="9988" max="9988" width="19.42578125" style="10" customWidth="1"/>
    <col min="9989" max="9989" width="15.7109375" style="10" customWidth="1"/>
    <col min="9990" max="9990" width="14.28515625" style="10" customWidth="1"/>
    <col min="9991" max="9991" width="15.7109375" style="10" customWidth="1"/>
    <col min="9992" max="9992" width="17.7109375" style="10" customWidth="1"/>
    <col min="9993" max="9993" width="19.7109375" style="10" customWidth="1"/>
    <col min="9994" max="9994" width="14.42578125" style="10" customWidth="1"/>
    <col min="9995" max="10230" width="8.85546875" style="10"/>
    <col min="10231" max="10231" width="12.140625" style="10" customWidth="1"/>
    <col min="10232" max="10232" width="30" style="10" customWidth="1"/>
    <col min="10233" max="10233" width="24.42578125" style="10" customWidth="1"/>
    <col min="10234" max="10234" width="17.140625" style="10" customWidth="1"/>
    <col min="10235" max="10235" width="15.28515625" style="10" customWidth="1"/>
    <col min="10236" max="10236" width="13.42578125" style="10" customWidth="1"/>
    <col min="10237" max="10238" width="12.7109375" style="10" customWidth="1"/>
    <col min="10239" max="10239" width="15" style="10" customWidth="1"/>
    <col min="10240" max="10240" width="16.7109375" style="10" customWidth="1"/>
    <col min="10241" max="10241" width="16.140625" style="10" customWidth="1"/>
    <col min="10242" max="10242" width="15.42578125" style="10" customWidth="1"/>
    <col min="10243" max="10243" width="15.7109375" style="10" customWidth="1"/>
    <col min="10244" max="10244" width="19.42578125" style="10" customWidth="1"/>
    <col min="10245" max="10245" width="15.7109375" style="10" customWidth="1"/>
    <col min="10246" max="10246" width="14.28515625" style="10" customWidth="1"/>
    <col min="10247" max="10247" width="15.7109375" style="10" customWidth="1"/>
    <col min="10248" max="10248" width="17.7109375" style="10" customWidth="1"/>
    <col min="10249" max="10249" width="19.7109375" style="10" customWidth="1"/>
    <col min="10250" max="10250" width="14.42578125" style="10" customWidth="1"/>
    <col min="10251" max="10486" width="8.85546875" style="10"/>
    <col min="10487" max="10487" width="12.140625" style="10" customWidth="1"/>
    <col min="10488" max="10488" width="30" style="10" customWidth="1"/>
    <col min="10489" max="10489" width="24.42578125" style="10" customWidth="1"/>
    <col min="10490" max="10490" width="17.140625" style="10" customWidth="1"/>
    <col min="10491" max="10491" width="15.28515625" style="10" customWidth="1"/>
    <col min="10492" max="10492" width="13.42578125" style="10" customWidth="1"/>
    <col min="10493" max="10494" width="12.7109375" style="10" customWidth="1"/>
    <col min="10495" max="10495" width="15" style="10" customWidth="1"/>
    <col min="10496" max="10496" width="16.7109375" style="10" customWidth="1"/>
    <col min="10497" max="10497" width="16.140625" style="10" customWidth="1"/>
    <col min="10498" max="10498" width="15.42578125" style="10" customWidth="1"/>
    <col min="10499" max="10499" width="15.7109375" style="10" customWidth="1"/>
    <col min="10500" max="10500" width="19.42578125" style="10" customWidth="1"/>
    <col min="10501" max="10501" width="15.7109375" style="10" customWidth="1"/>
    <col min="10502" max="10502" width="14.28515625" style="10" customWidth="1"/>
    <col min="10503" max="10503" width="15.7109375" style="10" customWidth="1"/>
    <col min="10504" max="10504" width="17.7109375" style="10" customWidth="1"/>
    <col min="10505" max="10505" width="19.7109375" style="10" customWidth="1"/>
    <col min="10506" max="10506" width="14.42578125" style="10" customWidth="1"/>
    <col min="10507" max="10742" width="8.85546875" style="10"/>
    <col min="10743" max="10743" width="12.140625" style="10" customWidth="1"/>
    <col min="10744" max="10744" width="30" style="10" customWidth="1"/>
    <col min="10745" max="10745" width="24.42578125" style="10" customWidth="1"/>
    <col min="10746" max="10746" width="17.140625" style="10" customWidth="1"/>
    <col min="10747" max="10747" width="15.28515625" style="10" customWidth="1"/>
    <col min="10748" max="10748" width="13.42578125" style="10" customWidth="1"/>
    <col min="10749" max="10750" width="12.7109375" style="10" customWidth="1"/>
    <col min="10751" max="10751" width="15" style="10" customWidth="1"/>
    <col min="10752" max="10752" width="16.7109375" style="10" customWidth="1"/>
    <col min="10753" max="10753" width="16.140625" style="10" customWidth="1"/>
    <col min="10754" max="10754" width="15.42578125" style="10" customWidth="1"/>
    <col min="10755" max="10755" width="15.7109375" style="10" customWidth="1"/>
    <col min="10756" max="10756" width="19.42578125" style="10" customWidth="1"/>
    <col min="10757" max="10757" width="15.7109375" style="10" customWidth="1"/>
    <col min="10758" max="10758" width="14.28515625" style="10" customWidth="1"/>
    <col min="10759" max="10759" width="15.7109375" style="10" customWidth="1"/>
    <col min="10760" max="10760" width="17.7109375" style="10" customWidth="1"/>
    <col min="10761" max="10761" width="19.7109375" style="10" customWidth="1"/>
    <col min="10762" max="10762" width="14.42578125" style="10" customWidth="1"/>
    <col min="10763" max="10998" width="8.85546875" style="10"/>
    <col min="10999" max="10999" width="12.140625" style="10" customWidth="1"/>
    <col min="11000" max="11000" width="30" style="10" customWidth="1"/>
    <col min="11001" max="11001" width="24.42578125" style="10" customWidth="1"/>
    <col min="11002" max="11002" width="17.140625" style="10" customWidth="1"/>
    <col min="11003" max="11003" width="15.28515625" style="10" customWidth="1"/>
    <col min="11004" max="11004" width="13.42578125" style="10" customWidth="1"/>
    <col min="11005" max="11006" width="12.7109375" style="10" customWidth="1"/>
    <col min="11007" max="11007" width="15" style="10" customWidth="1"/>
    <col min="11008" max="11008" width="16.7109375" style="10" customWidth="1"/>
    <col min="11009" max="11009" width="16.140625" style="10" customWidth="1"/>
    <col min="11010" max="11010" width="15.42578125" style="10" customWidth="1"/>
    <col min="11011" max="11011" width="15.7109375" style="10" customWidth="1"/>
    <col min="11012" max="11012" width="19.42578125" style="10" customWidth="1"/>
    <col min="11013" max="11013" width="15.7109375" style="10" customWidth="1"/>
    <col min="11014" max="11014" width="14.28515625" style="10" customWidth="1"/>
    <col min="11015" max="11015" width="15.7109375" style="10" customWidth="1"/>
    <col min="11016" max="11016" width="17.7109375" style="10" customWidth="1"/>
    <col min="11017" max="11017" width="19.7109375" style="10" customWidth="1"/>
    <col min="11018" max="11018" width="14.42578125" style="10" customWidth="1"/>
    <col min="11019" max="11254" width="8.85546875" style="10"/>
    <col min="11255" max="11255" width="12.140625" style="10" customWidth="1"/>
    <col min="11256" max="11256" width="30" style="10" customWidth="1"/>
    <col min="11257" max="11257" width="24.42578125" style="10" customWidth="1"/>
    <col min="11258" max="11258" width="17.140625" style="10" customWidth="1"/>
    <col min="11259" max="11259" width="15.28515625" style="10" customWidth="1"/>
    <col min="11260" max="11260" width="13.42578125" style="10" customWidth="1"/>
    <col min="11261" max="11262" width="12.7109375" style="10" customWidth="1"/>
    <col min="11263" max="11263" width="15" style="10" customWidth="1"/>
    <col min="11264" max="11264" width="16.7109375" style="10" customWidth="1"/>
    <col min="11265" max="11265" width="16.140625" style="10" customWidth="1"/>
    <col min="11266" max="11266" width="15.42578125" style="10" customWidth="1"/>
    <col min="11267" max="11267" width="15.7109375" style="10" customWidth="1"/>
    <col min="11268" max="11268" width="19.42578125" style="10" customWidth="1"/>
    <col min="11269" max="11269" width="15.7109375" style="10" customWidth="1"/>
    <col min="11270" max="11270" width="14.28515625" style="10" customWidth="1"/>
    <col min="11271" max="11271" width="15.7109375" style="10" customWidth="1"/>
    <col min="11272" max="11272" width="17.7109375" style="10" customWidth="1"/>
    <col min="11273" max="11273" width="19.7109375" style="10" customWidth="1"/>
    <col min="11274" max="11274" width="14.42578125" style="10" customWidth="1"/>
    <col min="11275" max="11510" width="8.85546875" style="10"/>
    <col min="11511" max="11511" width="12.140625" style="10" customWidth="1"/>
    <col min="11512" max="11512" width="30" style="10" customWidth="1"/>
    <col min="11513" max="11513" width="24.42578125" style="10" customWidth="1"/>
    <col min="11514" max="11514" width="17.140625" style="10" customWidth="1"/>
    <col min="11515" max="11515" width="15.28515625" style="10" customWidth="1"/>
    <col min="11516" max="11516" width="13.42578125" style="10" customWidth="1"/>
    <col min="11517" max="11518" width="12.7109375" style="10" customWidth="1"/>
    <col min="11519" max="11519" width="15" style="10" customWidth="1"/>
    <col min="11520" max="11520" width="16.7109375" style="10" customWidth="1"/>
    <col min="11521" max="11521" width="16.140625" style="10" customWidth="1"/>
    <col min="11522" max="11522" width="15.42578125" style="10" customWidth="1"/>
    <col min="11523" max="11523" width="15.7109375" style="10" customWidth="1"/>
    <col min="11524" max="11524" width="19.42578125" style="10" customWidth="1"/>
    <col min="11525" max="11525" width="15.7109375" style="10" customWidth="1"/>
    <col min="11526" max="11526" width="14.28515625" style="10" customWidth="1"/>
    <col min="11527" max="11527" width="15.7109375" style="10" customWidth="1"/>
    <col min="11528" max="11528" width="17.7109375" style="10" customWidth="1"/>
    <col min="11529" max="11529" width="19.7109375" style="10" customWidth="1"/>
    <col min="11530" max="11530" width="14.42578125" style="10" customWidth="1"/>
    <col min="11531" max="11766" width="8.85546875" style="10"/>
    <col min="11767" max="11767" width="12.140625" style="10" customWidth="1"/>
    <col min="11768" max="11768" width="30" style="10" customWidth="1"/>
    <col min="11769" max="11769" width="24.42578125" style="10" customWidth="1"/>
    <col min="11770" max="11770" width="17.140625" style="10" customWidth="1"/>
    <col min="11771" max="11771" width="15.28515625" style="10" customWidth="1"/>
    <col min="11772" max="11772" width="13.42578125" style="10" customWidth="1"/>
    <col min="11773" max="11774" width="12.7109375" style="10" customWidth="1"/>
    <col min="11775" max="11775" width="15" style="10" customWidth="1"/>
    <col min="11776" max="11776" width="16.7109375" style="10" customWidth="1"/>
    <col min="11777" max="11777" width="16.140625" style="10" customWidth="1"/>
    <col min="11778" max="11778" width="15.42578125" style="10" customWidth="1"/>
    <col min="11779" max="11779" width="15.7109375" style="10" customWidth="1"/>
    <col min="11780" max="11780" width="19.42578125" style="10" customWidth="1"/>
    <col min="11781" max="11781" width="15.7109375" style="10" customWidth="1"/>
    <col min="11782" max="11782" width="14.28515625" style="10" customWidth="1"/>
    <col min="11783" max="11783" width="15.7109375" style="10" customWidth="1"/>
    <col min="11784" max="11784" width="17.7109375" style="10" customWidth="1"/>
    <col min="11785" max="11785" width="19.7109375" style="10" customWidth="1"/>
    <col min="11786" max="11786" width="14.42578125" style="10" customWidth="1"/>
    <col min="11787" max="12022" width="8.85546875" style="10"/>
    <col min="12023" max="12023" width="12.140625" style="10" customWidth="1"/>
    <col min="12024" max="12024" width="30" style="10" customWidth="1"/>
    <col min="12025" max="12025" width="24.42578125" style="10" customWidth="1"/>
    <col min="12026" max="12026" width="17.140625" style="10" customWidth="1"/>
    <col min="12027" max="12027" width="15.28515625" style="10" customWidth="1"/>
    <col min="12028" max="12028" width="13.42578125" style="10" customWidth="1"/>
    <col min="12029" max="12030" width="12.7109375" style="10" customWidth="1"/>
    <col min="12031" max="12031" width="15" style="10" customWidth="1"/>
    <col min="12032" max="12032" width="16.7109375" style="10" customWidth="1"/>
    <col min="12033" max="12033" width="16.140625" style="10" customWidth="1"/>
    <col min="12034" max="12034" width="15.42578125" style="10" customWidth="1"/>
    <col min="12035" max="12035" width="15.7109375" style="10" customWidth="1"/>
    <col min="12036" max="12036" width="19.42578125" style="10" customWidth="1"/>
    <col min="12037" max="12037" width="15.7109375" style="10" customWidth="1"/>
    <col min="12038" max="12038" width="14.28515625" style="10" customWidth="1"/>
    <col min="12039" max="12039" width="15.7109375" style="10" customWidth="1"/>
    <col min="12040" max="12040" width="17.7109375" style="10" customWidth="1"/>
    <col min="12041" max="12041" width="19.7109375" style="10" customWidth="1"/>
    <col min="12042" max="12042" width="14.42578125" style="10" customWidth="1"/>
    <col min="12043" max="12278" width="8.85546875" style="10"/>
    <col min="12279" max="12279" width="12.140625" style="10" customWidth="1"/>
    <col min="12280" max="12280" width="30" style="10" customWidth="1"/>
    <col min="12281" max="12281" width="24.42578125" style="10" customWidth="1"/>
    <col min="12282" max="12282" width="17.140625" style="10" customWidth="1"/>
    <col min="12283" max="12283" width="15.28515625" style="10" customWidth="1"/>
    <col min="12284" max="12284" width="13.42578125" style="10" customWidth="1"/>
    <col min="12285" max="12286" width="12.7109375" style="10" customWidth="1"/>
    <col min="12287" max="12287" width="15" style="10" customWidth="1"/>
    <col min="12288" max="12288" width="16.7109375" style="10" customWidth="1"/>
    <col min="12289" max="12289" width="16.140625" style="10" customWidth="1"/>
    <col min="12290" max="12290" width="15.42578125" style="10" customWidth="1"/>
    <col min="12291" max="12291" width="15.7109375" style="10" customWidth="1"/>
    <col min="12292" max="12292" width="19.42578125" style="10" customWidth="1"/>
    <col min="12293" max="12293" width="15.7109375" style="10" customWidth="1"/>
    <col min="12294" max="12294" width="14.28515625" style="10" customWidth="1"/>
    <col min="12295" max="12295" width="15.7109375" style="10" customWidth="1"/>
    <col min="12296" max="12296" width="17.7109375" style="10" customWidth="1"/>
    <col min="12297" max="12297" width="19.7109375" style="10" customWidth="1"/>
    <col min="12298" max="12298" width="14.42578125" style="10" customWidth="1"/>
    <col min="12299" max="12534" width="8.85546875" style="10"/>
    <col min="12535" max="12535" width="12.140625" style="10" customWidth="1"/>
    <col min="12536" max="12536" width="30" style="10" customWidth="1"/>
    <col min="12537" max="12537" width="24.42578125" style="10" customWidth="1"/>
    <col min="12538" max="12538" width="17.140625" style="10" customWidth="1"/>
    <col min="12539" max="12539" width="15.28515625" style="10" customWidth="1"/>
    <col min="12540" max="12540" width="13.42578125" style="10" customWidth="1"/>
    <col min="12541" max="12542" width="12.7109375" style="10" customWidth="1"/>
    <col min="12543" max="12543" width="15" style="10" customWidth="1"/>
    <col min="12544" max="12544" width="16.7109375" style="10" customWidth="1"/>
    <col min="12545" max="12545" width="16.140625" style="10" customWidth="1"/>
    <col min="12546" max="12546" width="15.42578125" style="10" customWidth="1"/>
    <col min="12547" max="12547" width="15.7109375" style="10" customWidth="1"/>
    <col min="12548" max="12548" width="19.42578125" style="10" customWidth="1"/>
    <col min="12549" max="12549" width="15.7109375" style="10" customWidth="1"/>
    <col min="12550" max="12550" width="14.28515625" style="10" customWidth="1"/>
    <col min="12551" max="12551" width="15.7109375" style="10" customWidth="1"/>
    <col min="12552" max="12552" width="17.7109375" style="10" customWidth="1"/>
    <col min="12553" max="12553" width="19.7109375" style="10" customWidth="1"/>
    <col min="12554" max="12554" width="14.42578125" style="10" customWidth="1"/>
    <col min="12555" max="12790" width="8.85546875" style="10"/>
    <col min="12791" max="12791" width="12.140625" style="10" customWidth="1"/>
    <col min="12792" max="12792" width="30" style="10" customWidth="1"/>
    <col min="12793" max="12793" width="24.42578125" style="10" customWidth="1"/>
    <col min="12794" max="12794" width="17.140625" style="10" customWidth="1"/>
    <col min="12795" max="12795" width="15.28515625" style="10" customWidth="1"/>
    <col min="12796" max="12796" width="13.42578125" style="10" customWidth="1"/>
    <col min="12797" max="12798" width="12.7109375" style="10" customWidth="1"/>
    <col min="12799" max="12799" width="15" style="10" customWidth="1"/>
    <col min="12800" max="12800" width="16.7109375" style="10" customWidth="1"/>
    <col min="12801" max="12801" width="16.140625" style="10" customWidth="1"/>
    <col min="12802" max="12802" width="15.42578125" style="10" customWidth="1"/>
    <col min="12803" max="12803" width="15.7109375" style="10" customWidth="1"/>
    <col min="12804" max="12804" width="19.42578125" style="10" customWidth="1"/>
    <col min="12805" max="12805" width="15.7109375" style="10" customWidth="1"/>
    <col min="12806" max="12806" width="14.28515625" style="10" customWidth="1"/>
    <col min="12807" max="12807" width="15.7109375" style="10" customWidth="1"/>
    <col min="12808" max="12808" width="17.7109375" style="10" customWidth="1"/>
    <col min="12809" max="12809" width="19.7109375" style="10" customWidth="1"/>
    <col min="12810" max="12810" width="14.42578125" style="10" customWidth="1"/>
    <col min="12811" max="13046" width="8.85546875" style="10"/>
    <col min="13047" max="13047" width="12.140625" style="10" customWidth="1"/>
    <col min="13048" max="13048" width="30" style="10" customWidth="1"/>
    <col min="13049" max="13049" width="24.42578125" style="10" customWidth="1"/>
    <col min="13050" max="13050" width="17.140625" style="10" customWidth="1"/>
    <col min="13051" max="13051" width="15.28515625" style="10" customWidth="1"/>
    <col min="13052" max="13052" width="13.42578125" style="10" customWidth="1"/>
    <col min="13053" max="13054" width="12.7109375" style="10" customWidth="1"/>
    <col min="13055" max="13055" width="15" style="10" customWidth="1"/>
    <col min="13056" max="13056" width="16.7109375" style="10" customWidth="1"/>
    <col min="13057" max="13057" width="16.140625" style="10" customWidth="1"/>
    <col min="13058" max="13058" width="15.42578125" style="10" customWidth="1"/>
    <col min="13059" max="13059" width="15.7109375" style="10" customWidth="1"/>
    <col min="13060" max="13060" width="19.42578125" style="10" customWidth="1"/>
    <col min="13061" max="13061" width="15.7109375" style="10" customWidth="1"/>
    <col min="13062" max="13062" width="14.28515625" style="10" customWidth="1"/>
    <col min="13063" max="13063" width="15.7109375" style="10" customWidth="1"/>
    <col min="13064" max="13064" width="17.7109375" style="10" customWidth="1"/>
    <col min="13065" max="13065" width="19.7109375" style="10" customWidth="1"/>
    <col min="13066" max="13066" width="14.42578125" style="10" customWidth="1"/>
    <col min="13067" max="13302" width="8.85546875" style="10"/>
    <col min="13303" max="13303" width="12.140625" style="10" customWidth="1"/>
    <col min="13304" max="13304" width="30" style="10" customWidth="1"/>
    <col min="13305" max="13305" width="24.42578125" style="10" customWidth="1"/>
    <col min="13306" max="13306" width="17.140625" style="10" customWidth="1"/>
    <col min="13307" max="13307" width="15.28515625" style="10" customWidth="1"/>
    <col min="13308" max="13308" width="13.42578125" style="10" customWidth="1"/>
    <col min="13309" max="13310" width="12.7109375" style="10" customWidth="1"/>
    <col min="13311" max="13311" width="15" style="10" customWidth="1"/>
    <col min="13312" max="13312" width="16.7109375" style="10" customWidth="1"/>
    <col min="13313" max="13313" width="16.140625" style="10" customWidth="1"/>
    <col min="13314" max="13314" width="15.42578125" style="10" customWidth="1"/>
    <col min="13315" max="13315" width="15.7109375" style="10" customWidth="1"/>
    <col min="13316" max="13316" width="19.42578125" style="10" customWidth="1"/>
    <col min="13317" max="13317" width="15.7109375" style="10" customWidth="1"/>
    <col min="13318" max="13318" width="14.28515625" style="10" customWidth="1"/>
    <col min="13319" max="13319" width="15.7109375" style="10" customWidth="1"/>
    <col min="13320" max="13320" width="17.7109375" style="10" customWidth="1"/>
    <col min="13321" max="13321" width="19.7109375" style="10" customWidth="1"/>
    <col min="13322" max="13322" width="14.42578125" style="10" customWidth="1"/>
    <col min="13323" max="13558" width="8.85546875" style="10"/>
    <col min="13559" max="13559" width="12.140625" style="10" customWidth="1"/>
    <col min="13560" max="13560" width="30" style="10" customWidth="1"/>
    <col min="13561" max="13561" width="24.42578125" style="10" customWidth="1"/>
    <col min="13562" max="13562" width="17.140625" style="10" customWidth="1"/>
    <col min="13563" max="13563" width="15.28515625" style="10" customWidth="1"/>
    <col min="13564" max="13564" width="13.42578125" style="10" customWidth="1"/>
    <col min="13565" max="13566" width="12.7109375" style="10" customWidth="1"/>
    <col min="13567" max="13567" width="15" style="10" customWidth="1"/>
    <col min="13568" max="13568" width="16.7109375" style="10" customWidth="1"/>
    <col min="13569" max="13569" width="16.140625" style="10" customWidth="1"/>
    <col min="13570" max="13570" width="15.42578125" style="10" customWidth="1"/>
    <col min="13571" max="13571" width="15.7109375" style="10" customWidth="1"/>
    <col min="13572" max="13572" width="19.42578125" style="10" customWidth="1"/>
    <col min="13573" max="13573" width="15.7109375" style="10" customWidth="1"/>
    <col min="13574" max="13574" width="14.28515625" style="10" customWidth="1"/>
    <col min="13575" max="13575" width="15.7109375" style="10" customWidth="1"/>
    <col min="13576" max="13576" width="17.7109375" style="10" customWidth="1"/>
    <col min="13577" max="13577" width="19.7109375" style="10" customWidth="1"/>
    <col min="13578" max="13578" width="14.42578125" style="10" customWidth="1"/>
    <col min="13579" max="13814" width="8.85546875" style="10"/>
    <col min="13815" max="13815" width="12.140625" style="10" customWidth="1"/>
    <col min="13816" max="13816" width="30" style="10" customWidth="1"/>
    <col min="13817" max="13817" width="24.42578125" style="10" customWidth="1"/>
    <col min="13818" max="13818" width="17.140625" style="10" customWidth="1"/>
    <col min="13819" max="13819" width="15.28515625" style="10" customWidth="1"/>
    <col min="13820" max="13820" width="13.42578125" style="10" customWidth="1"/>
    <col min="13821" max="13822" width="12.7109375" style="10" customWidth="1"/>
    <col min="13823" max="13823" width="15" style="10" customWidth="1"/>
    <col min="13824" max="13824" width="16.7109375" style="10" customWidth="1"/>
    <col min="13825" max="13825" width="16.140625" style="10" customWidth="1"/>
    <col min="13826" max="13826" width="15.42578125" style="10" customWidth="1"/>
    <col min="13827" max="13827" width="15.7109375" style="10" customWidth="1"/>
    <col min="13828" max="13828" width="19.42578125" style="10" customWidth="1"/>
    <col min="13829" max="13829" width="15.7109375" style="10" customWidth="1"/>
    <col min="13830" max="13830" width="14.28515625" style="10" customWidth="1"/>
    <col min="13831" max="13831" width="15.7109375" style="10" customWidth="1"/>
    <col min="13832" max="13832" width="17.7109375" style="10" customWidth="1"/>
    <col min="13833" max="13833" width="19.7109375" style="10" customWidth="1"/>
    <col min="13834" max="13834" width="14.42578125" style="10" customWidth="1"/>
    <col min="13835" max="14070" width="8.85546875" style="10"/>
    <col min="14071" max="14071" width="12.140625" style="10" customWidth="1"/>
    <col min="14072" max="14072" width="30" style="10" customWidth="1"/>
    <col min="14073" max="14073" width="24.42578125" style="10" customWidth="1"/>
    <col min="14074" max="14074" width="17.140625" style="10" customWidth="1"/>
    <col min="14075" max="14075" width="15.28515625" style="10" customWidth="1"/>
    <col min="14076" max="14076" width="13.42578125" style="10" customWidth="1"/>
    <col min="14077" max="14078" width="12.7109375" style="10" customWidth="1"/>
    <col min="14079" max="14079" width="15" style="10" customWidth="1"/>
    <col min="14080" max="14080" width="16.7109375" style="10" customWidth="1"/>
    <col min="14081" max="14081" width="16.140625" style="10" customWidth="1"/>
    <col min="14082" max="14082" width="15.42578125" style="10" customWidth="1"/>
    <col min="14083" max="14083" width="15.7109375" style="10" customWidth="1"/>
    <col min="14084" max="14084" width="19.42578125" style="10" customWidth="1"/>
    <col min="14085" max="14085" width="15.7109375" style="10" customWidth="1"/>
    <col min="14086" max="14086" width="14.28515625" style="10" customWidth="1"/>
    <col min="14087" max="14087" width="15.7109375" style="10" customWidth="1"/>
    <col min="14088" max="14088" width="17.7109375" style="10" customWidth="1"/>
    <col min="14089" max="14089" width="19.7109375" style="10" customWidth="1"/>
    <col min="14090" max="14090" width="14.42578125" style="10" customWidth="1"/>
    <col min="14091" max="14326" width="8.85546875" style="10"/>
    <col min="14327" max="14327" width="12.140625" style="10" customWidth="1"/>
    <col min="14328" max="14328" width="30" style="10" customWidth="1"/>
    <col min="14329" max="14329" width="24.42578125" style="10" customWidth="1"/>
    <col min="14330" max="14330" width="17.140625" style="10" customWidth="1"/>
    <col min="14331" max="14331" width="15.28515625" style="10" customWidth="1"/>
    <col min="14332" max="14332" width="13.42578125" style="10" customWidth="1"/>
    <col min="14333" max="14334" width="12.7109375" style="10" customWidth="1"/>
    <col min="14335" max="14335" width="15" style="10" customWidth="1"/>
    <col min="14336" max="14336" width="16.7109375" style="10" customWidth="1"/>
    <col min="14337" max="14337" width="16.140625" style="10" customWidth="1"/>
    <col min="14338" max="14338" width="15.42578125" style="10" customWidth="1"/>
    <col min="14339" max="14339" width="15.7109375" style="10" customWidth="1"/>
    <col min="14340" max="14340" width="19.42578125" style="10" customWidth="1"/>
    <col min="14341" max="14341" width="15.7109375" style="10" customWidth="1"/>
    <col min="14342" max="14342" width="14.28515625" style="10" customWidth="1"/>
    <col min="14343" max="14343" width="15.7109375" style="10" customWidth="1"/>
    <col min="14344" max="14344" width="17.7109375" style="10" customWidth="1"/>
    <col min="14345" max="14345" width="19.7109375" style="10" customWidth="1"/>
    <col min="14346" max="14346" width="14.42578125" style="10" customWidth="1"/>
    <col min="14347" max="14582" width="8.85546875" style="10"/>
    <col min="14583" max="14583" width="12.140625" style="10" customWidth="1"/>
    <col min="14584" max="14584" width="30" style="10" customWidth="1"/>
    <col min="14585" max="14585" width="24.42578125" style="10" customWidth="1"/>
    <col min="14586" max="14586" width="17.140625" style="10" customWidth="1"/>
    <col min="14587" max="14587" width="15.28515625" style="10" customWidth="1"/>
    <col min="14588" max="14588" width="13.42578125" style="10" customWidth="1"/>
    <col min="14589" max="14590" width="12.7109375" style="10" customWidth="1"/>
    <col min="14591" max="14591" width="15" style="10" customWidth="1"/>
    <col min="14592" max="14592" width="16.7109375" style="10" customWidth="1"/>
    <col min="14593" max="14593" width="16.140625" style="10" customWidth="1"/>
    <col min="14594" max="14594" width="15.42578125" style="10" customWidth="1"/>
    <col min="14595" max="14595" width="15.7109375" style="10" customWidth="1"/>
    <col min="14596" max="14596" width="19.42578125" style="10" customWidth="1"/>
    <col min="14597" max="14597" width="15.7109375" style="10" customWidth="1"/>
    <col min="14598" max="14598" width="14.28515625" style="10" customWidth="1"/>
    <col min="14599" max="14599" width="15.7109375" style="10" customWidth="1"/>
    <col min="14600" max="14600" width="17.7109375" style="10" customWidth="1"/>
    <col min="14601" max="14601" width="19.7109375" style="10" customWidth="1"/>
    <col min="14602" max="14602" width="14.42578125" style="10" customWidth="1"/>
    <col min="14603" max="14838" width="8.85546875" style="10"/>
    <col min="14839" max="14839" width="12.140625" style="10" customWidth="1"/>
    <col min="14840" max="14840" width="30" style="10" customWidth="1"/>
    <col min="14841" max="14841" width="24.42578125" style="10" customWidth="1"/>
    <col min="14842" max="14842" width="17.140625" style="10" customWidth="1"/>
    <col min="14843" max="14843" width="15.28515625" style="10" customWidth="1"/>
    <col min="14844" max="14844" width="13.42578125" style="10" customWidth="1"/>
    <col min="14845" max="14846" width="12.7109375" style="10" customWidth="1"/>
    <col min="14847" max="14847" width="15" style="10" customWidth="1"/>
    <col min="14848" max="14848" width="16.7109375" style="10" customWidth="1"/>
    <col min="14849" max="14849" width="16.140625" style="10" customWidth="1"/>
    <col min="14850" max="14850" width="15.42578125" style="10" customWidth="1"/>
    <col min="14851" max="14851" width="15.7109375" style="10" customWidth="1"/>
    <col min="14852" max="14852" width="19.42578125" style="10" customWidth="1"/>
    <col min="14853" max="14853" width="15.7109375" style="10" customWidth="1"/>
    <col min="14854" max="14854" width="14.28515625" style="10" customWidth="1"/>
    <col min="14855" max="14855" width="15.7109375" style="10" customWidth="1"/>
    <col min="14856" max="14856" width="17.7109375" style="10" customWidth="1"/>
    <col min="14857" max="14857" width="19.7109375" style="10" customWidth="1"/>
    <col min="14858" max="14858" width="14.42578125" style="10" customWidth="1"/>
    <col min="14859" max="15094" width="8.85546875" style="10"/>
    <col min="15095" max="15095" width="12.140625" style="10" customWidth="1"/>
    <col min="15096" max="15096" width="30" style="10" customWidth="1"/>
    <col min="15097" max="15097" width="24.42578125" style="10" customWidth="1"/>
    <col min="15098" max="15098" width="17.140625" style="10" customWidth="1"/>
    <col min="15099" max="15099" width="15.28515625" style="10" customWidth="1"/>
    <col min="15100" max="15100" width="13.42578125" style="10" customWidth="1"/>
    <col min="15101" max="15102" width="12.7109375" style="10" customWidth="1"/>
    <col min="15103" max="15103" width="15" style="10" customWidth="1"/>
    <col min="15104" max="15104" width="16.7109375" style="10" customWidth="1"/>
    <col min="15105" max="15105" width="16.140625" style="10" customWidth="1"/>
    <col min="15106" max="15106" width="15.42578125" style="10" customWidth="1"/>
    <col min="15107" max="15107" width="15.7109375" style="10" customWidth="1"/>
    <col min="15108" max="15108" width="19.42578125" style="10" customWidth="1"/>
    <col min="15109" max="15109" width="15.7109375" style="10" customWidth="1"/>
    <col min="15110" max="15110" width="14.28515625" style="10" customWidth="1"/>
    <col min="15111" max="15111" width="15.7109375" style="10" customWidth="1"/>
    <col min="15112" max="15112" width="17.7109375" style="10" customWidth="1"/>
    <col min="15113" max="15113" width="19.7109375" style="10" customWidth="1"/>
    <col min="15114" max="15114" width="14.42578125" style="10" customWidth="1"/>
    <col min="15115" max="15350" width="8.85546875" style="10"/>
    <col min="15351" max="15351" width="12.140625" style="10" customWidth="1"/>
    <col min="15352" max="15352" width="30" style="10" customWidth="1"/>
    <col min="15353" max="15353" width="24.42578125" style="10" customWidth="1"/>
    <col min="15354" max="15354" width="17.140625" style="10" customWidth="1"/>
    <col min="15355" max="15355" width="15.28515625" style="10" customWidth="1"/>
    <col min="15356" max="15356" width="13.42578125" style="10" customWidth="1"/>
    <col min="15357" max="15358" width="12.7109375" style="10" customWidth="1"/>
    <col min="15359" max="15359" width="15" style="10" customWidth="1"/>
    <col min="15360" max="15360" width="16.7109375" style="10" customWidth="1"/>
    <col min="15361" max="15361" width="16.140625" style="10" customWidth="1"/>
    <col min="15362" max="15362" width="15.42578125" style="10" customWidth="1"/>
    <col min="15363" max="15363" width="15.7109375" style="10" customWidth="1"/>
    <col min="15364" max="15364" width="19.42578125" style="10" customWidth="1"/>
    <col min="15365" max="15365" width="15.7109375" style="10" customWidth="1"/>
    <col min="15366" max="15366" width="14.28515625" style="10" customWidth="1"/>
    <col min="15367" max="15367" width="15.7109375" style="10" customWidth="1"/>
    <col min="15368" max="15368" width="17.7109375" style="10" customWidth="1"/>
    <col min="15369" max="15369" width="19.7109375" style="10" customWidth="1"/>
    <col min="15370" max="15370" width="14.42578125" style="10" customWidth="1"/>
    <col min="15371" max="15606" width="8.85546875" style="10"/>
    <col min="15607" max="15607" width="12.140625" style="10" customWidth="1"/>
    <col min="15608" max="15608" width="30" style="10" customWidth="1"/>
    <col min="15609" max="15609" width="24.42578125" style="10" customWidth="1"/>
    <col min="15610" max="15610" width="17.140625" style="10" customWidth="1"/>
    <col min="15611" max="15611" width="15.28515625" style="10" customWidth="1"/>
    <col min="15612" max="15612" width="13.42578125" style="10" customWidth="1"/>
    <col min="15613" max="15614" width="12.7109375" style="10" customWidth="1"/>
    <col min="15615" max="15615" width="15" style="10" customWidth="1"/>
    <col min="15616" max="15616" width="16.7109375" style="10" customWidth="1"/>
    <col min="15617" max="15617" width="16.140625" style="10" customWidth="1"/>
    <col min="15618" max="15618" width="15.42578125" style="10" customWidth="1"/>
    <col min="15619" max="15619" width="15.7109375" style="10" customWidth="1"/>
    <col min="15620" max="15620" width="19.42578125" style="10" customWidth="1"/>
    <col min="15621" max="15621" width="15.7109375" style="10" customWidth="1"/>
    <col min="15622" max="15622" width="14.28515625" style="10" customWidth="1"/>
    <col min="15623" max="15623" width="15.7109375" style="10" customWidth="1"/>
    <col min="15624" max="15624" width="17.7109375" style="10" customWidth="1"/>
    <col min="15625" max="15625" width="19.7109375" style="10" customWidth="1"/>
    <col min="15626" max="15626" width="14.42578125" style="10" customWidth="1"/>
    <col min="15627" max="15862" width="8.85546875" style="10"/>
    <col min="15863" max="15863" width="12.140625" style="10" customWidth="1"/>
    <col min="15864" max="15864" width="30" style="10" customWidth="1"/>
    <col min="15865" max="15865" width="24.42578125" style="10" customWidth="1"/>
    <col min="15866" max="15866" width="17.140625" style="10" customWidth="1"/>
    <col min="15867" max="15867" width="15.28515625" style="10" customWidth="1"/>
    <col min="15868" max="15868" width="13.42578125" style="10" customWidth="1"/>
    <col min="15869" max="15870" width="12.7109375" style="10" customWidth="1"/>
    <col min="15871" max="15871" width="15" style="10" customWidth="1"/>
    <col min="15872" max="15872" width="16.7109375" style="10" customWidth="1"/>
    <col min="15873" max="15873" width="16.140625" style="10" customWidth="1"/>
    <col min="15874" max="15874" width="15.42578125" style="10" customWidth="1"/>
    <col min="15875" max="15875" width="15.7109375" style="10" customWidth="1"/>
    <col min="15876" max="15876" width="19.42578125" style="10" customWidth="1"/>
    <col min="15877" max="15877" width="15.7109375" style="10" customWidth="1"/>
    <col min="15878" max="15878" width="14.28515625" style="10" customWidth="1"/>
    <col min="15879" max="15879" width="15.7109375" style="10" customWidth="1"/>
    <col min="15880" max="15880" width="17.7109375" style="10" customWidth="1"/>
    <col min="15881" max="15881" width="19.7109375" style="10" customWidth="1"/>
    <col min="15882" max="15882" width="14.42578125" style="10" customWidth="1"/>
    <col min="15883" max="16118" width="8.85546875" style="10"/>
    <col min="16119" max="16119" width="12.140625" style="10" customWidth="1"/>
    <col min="16120" max="16120" width="30" style="10" customWidth="1"/>
    <col min="16121" max="16121" width="24.42578125" style="10" customWidth="1"/>
    <col min="16122" max="16122" width="17.140625" style="10" customWidth="1"/>
    <col min="16123" max="16123" width="15.28515625" style="10" customWidth="1"/>
    <col min="16124" max="16124" width="13.42578125" style="10" customWidth="1"/>
    <col min="16125" max="16126" width="12.7109375" style="10" customWidth="1"/>
    <col min="16127" max="16127" width="15" style="10" customWidth="1"/>
    <col min="16128" max="16128" width="16.7109375" style="10" customWidth="1"/>
    <col min="16129" max="16129" width="16.140625" style="10" customWidth="1"/>
    <col min="16130" max="16130" width="15.42578125" style="10" customWidth="1"/>
    <col min="16131" max="16131" width="15.7109375" style="10" customWidth="1"/>
    <col min="16132" max="16132" width="19.42578125" style="10" customWidth="1"/>
    <col min="16133" max="16133" width="15.7109375" style="10" customWidth="1"/>
    <col min="16134" max="16134" width="14.28515625" style="10" customWidth="1"/>
    <col min="16135" max="16135" width="15.7109375" style="10" customWidth="1"/>
    <col min="16136" max="16136" width="17.7109375" style="10" customWidth="1"/>
    <col min="16137" max="16137" width="19.7109375" style="10" customWidth="1"/>
    <col min="16138" max="16138" width="14.42578125" style="10" customWidth="1"/>
    <col min="16139" max="16378" width="8.85546875" style="10"/>
    <col min="16379" max="16384" width="9.28515625" style="10" customWidth="1"/>
  </cols>
  <sheetData>
    <row r="1" spans="1:19" x14ac:dyDescent="0.25">
      <c r="A1" s="28"/>
    </row>
    <row r="2" spans="1:19" ht="42" customHeight="1" x14ac:dyDescent="0.3">
      <c r="A2" s="102" t="s">
        <v>0</v>
      </c>
      <c r="B2" s="103"/>
      <c r="C2" s="103"/>
      <c r="D2" s="103"/>
      <c r="E2" s="103"/>
      <c r="F2" s="103"/>
      <c r="G2" s="103"/>
      <c r="H2" s="103"/>
      <c r="I2" s="103"/>
      <c r="J2" s="103"/>
      <c r="K2" s="103"/>
      <c r="L2" s="103"/>
      <c r="M2" s="103"/>
      <c r="N2" s="103"/>
      <c r="O2" s="103"/>
      <c r="P2" s="103"/>
      <c r="Q2" s="103"/>
      <c r="R2" s="103"/>
      <c r="S2" s="42"/>
    </row>
    <row r="3" spans="1:19" ht="15.6" x14ac:dyDescent="0.3">
      <c r="A3" s="103"/>
      <c r="B3" s="103"/>
      <c r="C3" s="103"/>
      <c r="D3" s="103"/>
      <c r="E3" s="103"/>
      <c r="F3" s="103"/>
      <c r="G3" s="103"/>
      <c r="H3" s="103"/>
      <c r="I3" s="103"/>
      <c r="J3" s="103"/>
      <c r="K3" s="103"/>
      <c r="L3" s="103"/>
      <c r="M3" s="103"/>
      <c r="N3" s="103"/>
      <c r="O3" s="103"/>
      <c r="P3" s="103"/>
      <c r="Q3" s="103"/>
      <c r="R3" s="103"/>
      <c r="S3" s="42"/>
    </row>
    <row r="4" spans="1:19" ht="15.6" x14ac:dyDescent="0.3">
      <c r="A4" s="30"/>
      <c r="B4" s="30"/>
      <c r="C4" s="30"/>
      <c r="D4" s="30"/>
      <c r="E4" s="30"/>
      <c r="F4" s="30"/>
      <c r="G4" s="30"/>
      <c r="H4" s="30"/>
      <c r="I4" s="30"/>
      <c r="J4" s="30"/>
      <c r="K4" s="30"/>
      <c r="L4" s="30"/>
      <c r="M4" s="30"/>
      <c r="N4" s="30"/>
      <c r="O4" s="30"/>
      <c r="P4" s="30"/>
      <c r="Q4" s="61"/>
      <c r="R4" s="30"/>
      <c r="S4" s="30"/>
    </row>
    <row r="5" spans="1:19" ht="52.8" x14ac:dyDescent="0.35">
      <c r="A5" s="14"/>
      <c r="B5" s="14"/>
      <c r="C5" s="14"/>
      <c r="D5" s="14"/>
      <c r="E5" s="14"/>
      <c r="F5" s="15" t="s">
        <v>1</v>
      </c>
      <c r="G5" s="48">
        <v>2023</v>
      </c>
      <c r="H5" s="42" t="s">
        <v>2</v>
      </c>
      <c r="I5" s="45" t="s">
        <v>3</v>
      </c>
      <c r="J5" s="14" t="s">
        <v>4</v>
      </c>
      <c r="K5" s="68"/>
      <c r="O5" s="14"/>
      <c r="P5" s="59" t="s">
        <v>5</v>
      </c>
      <c r="Q5" s="60" t="s">
        <v>80</v>
      </c>
      <c r="R5" s="60" t="s">
        <v>81</v>
      </c>
      <c r="S5" s="69"/>
    </row>
    <row r="6" spans="1:19" ht="15.6" x14ac:dyDescent="0.3">
      <c r="A6" s="42"/>
      <c r="B6" s="42"/>
      <c r="C6" s="42"/>
      <c r="D6" s="42"/>
      <c r="E6" s="42"/>
      <c r="F6" s="42"/>
      <c r="G6" s="42"/>
      <c r="H6" s="42"/>
      <c r="I6" s="42"/>
      <c r="J6" s="42"/>
      <c r="K6" s="42"/>
      <c r="P6" s="47" t="s">
        <v>8</v>
      </c>
      <c r="Q6" s="86">
        <f>+SUMIF($P$20:$P$52,"8,63%",$Q$20:$Q$52)</f>
        <v>0</v>
      </c>
      <c r="R6" s="86" cm="1">
        <f t="array" ref="R6">SUMPRODUCT(--(P20:P52=0.0863),S20:S52)</f>
        <v>0</v>
      </c>
      <c r="S6" s="84"/>
    </row>
    <row r="7" spans="1:19" ht="15" customHeight="1" x14ac:dyDescent="0.3">
      <c r="A7" s="12"/>
      <c r="B7" s="12"/>
      <c r="C7" s="12"/>
      <c r="D7" s="12"/>
      <c r="E7" s="12"/>
      <c r="F7" s="12"/>
      <c r="G7" s="29" t="s">
        <v>9</v>
      </c>
      <c r="H7" s="51"/>
      <c r="I7" s="52"/>
      <c r="J7" s="12"/>
      <c r="K7" s="12"/>
      <c r="P7" s="47" t="s">
        <v>10</v>
      </c>
      <c r="Q7" s="86">
        <f>+SUMIF($P$20:$P$52,"10,44%",$Q$20:$Q$52)</f>
        <v>0</v>
      </c>
      <c r="R7" s="86" cm="1">
        <f t="array" ref="R7">SUMPRODUCT(--(P20:P52=0.1044),S20:S52)</f>
        <v>0</v>
      </c>
      <c r="S7" s="84"/>
    </row>
    <row r="8" spans="1:19" ht="15.6" x14ac:dyDescent="0.3">
      <c r="A8" s="12"/>
      <c r="B8" s="12"/>
      <c r="C8" s="12"/>
      <c r="D8" s="12"/>
      <c r="E8" s="12"/>
      <c r="F8" s="12"/>
      <c r="G8" s="12"/>
      <c r="H8" s="12"/>
      <c r="I8" s="12"/>
      <c r="J8" s="12"/>
      <c r="K8" s="12"/>
      <c r="L8" s="12"/>
      <c r="M8" s="12"/>
      <c r="N8" s="12"/>
      <c r="P8" s="47" t="s">
        <v>11</v>
      </c>
      <c r="Q8" s="86">
        <f>+SUMIF($P$20:$P$52,"12,35%",$Q$20:$Q$52)</f>
        <v>0</v>
      </c>
      <c r="R8" s="86" cm="1">
        <f t="array" ref="R8">SUMPRODUCT(--(P20:P52=0.1235),S20:S52)</f>
        <v>0</v>
      </c>
      <c r="S8" s="84"/>
    </row>
    <row r="9" spans="1:19" ht="13.8" x14ac:dyDescent="0.3">
      <c r="A9" s="96" t="s">
        <v>12</v>
      </c>
      <c r="B9" s="96"/>
      <c r="C9" s="96"/>
      <c r="D9" s="96"/>
      <c r="E9" s="96"/>
      <c r="F9" s="96"/>
      <c r="G9" s="96"/>
      <c r="H9" s="96"/>
      <c r="I9" s="96"/>
      <c r="J9" s="96"/>
      <c r="K9" s="96"/>
      <c r="L9" s="96"/>
      <c r="M9" s="43"/>
      <c r="P9" s="47" t="s">
        <v>13</v>
      </c>
      <c r="Q9" s="86">
        <f>+SUMIF($P$20:$P$52,"14,99%",$Q$20:$Q$52)</f>
        <v>0</v>
      </c>
      <c r="R9" s="86" cm="1">
        <f t="array" ref="R9">SUMPRODUCT(--(P20:P52=0.1499),S20:S52)</f>
        <v>0</v>
      </c>
      <c r="S9" s="84"/>
    </row>
    <row r="10" spans="1:19" ht="22.2" customHeight="1" x14ac:dyDescent="0.3">
      <c r="A10" s="104" t="s">
        <v>14</v>
      </c>
      <c r="B10" s="105"/>
      <c r="C10" s="105"/>
      <c r="D10" s="106"/>
      <c r="E10" s="107"/>
      <c r="F10" s="108"/>
      <c r="G10" s="108"/>
      <c r="H10" s="108"/>
      <c r="I10" s="108"/>
      <c r="J10" s="108"/>
      <c r="K10" s="108"/>
      <c r="L10" s="109"/>
      <c r="M10" s="55"/>
      <c r="N10" s="55"/>
      <c r="P10" s="47" t="s">
        <v>15</v>
      </c>
      <c r="Q10" s="86">
        <f>+SUMIF($P$20:$P$52,"17,25%",$Q$20:$Q$52)</f>
        <v>0</v>
      </c>
      <c r="R10" s="86" cm="1">
        <f t="array" ref="R10">SUMPRODUCT(--(P20:P52=0.1725),S20:S52)</f>
        <v>0</v>
      </c>
      <c r="S10" s="84"/>
    </row>
    <row r="11" spans="1:19" ht="22.2" customHeight="1" x14ac:dyDescent="0.3">
      <c r="A11" s="104" t="s">
        <v>16</v>
      </c>
      <c r="B11" s="105"/>
      <c r="C11" s="105"/>
      <c r="D11" s="106"/>
      <c r="E11" s="107"/>
      <c r="F11" s="108"/>
      <c r="G11" s="108"/>
      <c r="H11" s="108"/>
      <c r="I11" s="108"/>
      <c r="J11" s="108"/>
      <c r="K11" s="108"/>
      <c r="L11" s="109"/>
      <c r="M11" s="55"/>
      <c r="N11" s="55"/>
      <c r="P11" s="47" t="s">
        <v>17</v>
      </c>
      <c r="Q11" s="86">
        <f>+SUMIF($P$20:$P$52,"18,89%",$Q$20:$Q$52)</f>
        <v>0</v>
      </c>
      <c r="R11" s="86" cm="1">
        <f t="array" ref="R11">SUMPRODUCT(--(P20:P52=0.1889),S20:S52)</f>
        <v>0</v>
      </c>
      <c r="S11" s="84"/>
    </row>
    <row r="12" spans="1:19" ht="13.8" x14ac:dyDescent="0.3">
      <c r="A12" s="21"/>
      <c r="B12" s="21"/>
      <c r="C12" s="21"/>
      <c r="D12" s="21"/>
      <c r="E12" s="22"/>
      <c r="F12" s="22"/>
      <c r="G12" s="22"/>
      <c r="H12" s="22"/>
      <c r="I12" s="22"/>
      <c r="J12" s="22"/>
      <c r="K12" s="22"/>
      <c r="L12" s="22"/>
      <c r="M12" s="22"/>
      <c r="P12" s="47" t="s">
        <v>18</v>
      </c>
      <c r="Q12" s="86">
        <f>+SUMIF($P$20:$P$52,"20,02%",$Q$20:$Q$52)</f>
        <v>0</v>
      </c>
      <c r="R12" s="86" cm="1">
        <f t="array" ref="R12">SUMPRODUCT(--(P20:P52=0.2002),S20:S52)</f>
        <v>0</v>
      </c>
      <c r="S12" s="84"/>
    </row>
    <row r="13" spans="1:19" x14ac:dyDescent="0.25">
      <c r="A13" s="96" t="s">
        <v>19</v>
      </c>
      <c r="B13" s="96"/>
      <c r="C13" s="96"/>
      <c r="D13" s="96"/>
      <c r="E13" s="96"/>
      <c r="F13" s="96"/>
      <c r="G13" s="96"/>
      <c r="H13" s="96"/>
      <c r="I13" s="96"/>
      <c r="J13" s="96"/>
      <c r="K13" s="96"/>
      <c r="L13" s="96"/>
      <c r="M13" s="43"/>
      <c r="P13" s="53" t="s">
        <v>20</v>
      </c>
      <c r="Q13" s="87">
        <f>+SUM(Q6:Q12)</f>
        <v>0</v>
      </c>
      <c r="R13" s="87">
        <f>+SUM(R6:R12)</f>
        <v>0</v>
      </c>
      <c r="S13" s="27"/>
    </row>
    <row r="14" spans="1:19" ht="18" customHeight="1" x14ac:dyDescent="0.25">
      <c r="A14" s="97" t="s">
        <v>21</v>
      </c>
      <c r="B14" s="97"/>
      <c r="C14" s="97"/>
      <c r="D14" s="98" t="s">
        <v>22</v>
      </c>
      <c r="E14" s="98"/>
      <c r="F14" s="19">
        <f>+IF(D14="Biudžetinė Terminuota",0.0217,IF(D14="Biudžetinė Neterminuota",0.0145,IF(D14="Verslo įm. ir kt. Terminuota",0.0249,IF(D14="Verslo įm. ir kt. Neterminuota",0.0177,IF(D14="Kitos organizacijos** Terminuota",0.0233,IF(D14="Kitos organizacijos** Neterminuota",0.0161,0))))))</f>
        <v>1.77E-2</v>
      </c>
      <c r="G14" s="23"/>
      <c r="H14" s="43"/>
      <c r="I14" s="43"/>
      <c r="J14" s="43"/>
      <c r="K14" s="43"/>
      <c r="L14" s="43"/>
      <c r="M14" s="43"/>
      <c r="P14" s="58"/>
      <c r="Q14" s="26"/>
    </row>
    <row r="15" spans="1:19" x14ac:dyDescent="0.25">
      <c r="E15" s="23"/>
    </row>
    <row r="16" spans="1:19" ht="16.5" customHeight="1" x14ac:dyDescent="0.25">
      <c r="A16" s="91" t="s">
        <v>23</v>
      </c>
      <c r="B16" s="91" t="s">
        <v>24</v>
      </c>
      <c r="C16" s="91" t="s">
        <v>25</v>
      </c>
      <c r="D16" s="91" t="s">
        <v>26</v>
      </c>
      <c r="E16" s="91" t="s">
        <v>27</v>
      </c>
      <c r="F16" s="99" t="s">
        <v>28</v>
      </c>
      <c r="G16" s="100"/>
      <c r="H16" s="100"/>
      <c r="I16" s="100"/>
      <c r="J16" s="101"/>
      <c r="K16" s="46"/>
      <c r="L16" s="93" t="s">
        <v>29</v>
      </c>
      <c r="M16" s="93" t="s">
        <v>30</v>
      </c>
      <c r="N16" s="91" t="s">
        <v>31</v>
      </c>
      <c r="O16" s="91" t="s">
        <v>32</v>
      </c>
      <c r="P16" s="91" t="s">
        <v>33</v>
      </c>
      <c r="Q16" s="91" t="s">
        <v>34</v>
      </c>
      <c r="R16" s="93" t="s">
        <v>35</v>
      </c>
      <c r="S16" s="69"/>
    </row>
    <row r="17" spans="1:19" ht="12.75" customHeight="1" x14ac:dyDescent="0.25">
      <c r="A17" s="91"/>
      <c r="B17" s="91"/>
      <c r="C17" s="91"/>
      <c r="D17" s="91"/>
      <c r="E17" s="91"/>
      <c r="F17" s="91" t="s">
        <v>36</v>
      </c>
      <c r="G17" s="91" t="s">
        <v>37</v>
      </c>
      <c r="H17" s="91" t="s">
        <v>38</v>
      </c>
      <c r="I17" s="91" t="s">
        <v>39</v>
      </c>
      <c r="J17" s="91" t="s">
        <v>40</v>
      </c>
      <c r="K17" s="91" t="s">
        <v>41</v>
      </c>
      <c r="L17" s="94"/>
      <c r="M17" s="94"/>
      <c r="N17" s="91"/>
      <c r="O17" s="91"/>
      <c r="P17" s="91"/>
      <c r="Q17" s="91"/>
      <c r="R17" s="94"/>
      <c r="S17" s="69"/>
    </row>
    <row r="18" spans="1:19" ht="88.95" customHeight="1" x14ac:dyDescent="0.25">
      <c r="A18" s="91"/>
      <c r="B18" s="91"/>
      <c r="C18" s="91"/>
      <c r="D18" s="91"/>
      <c r="E18" s="91"/>
      <c r="F18" s="91"/>
      <c r="G18" s="91"/>
      <c r="H18" s="91"/>
      <c r="I18" s="91"/>
      <c r="J18" s="91"/>
      <c r="K18" s="91"/>
      <c r="L18" s="95"/>
      <c r="M18" s="95"/>
      <c r="N18" s="91"/>
      <c r="O18" s="91"/>
      <c r="P18" s="91"/>
      <c r="Q18" s="91"/>
      <c r="R18" s="95"/>
      <c r="S18" s="69"/>
    </row>
    <row r="19" spans="1:19" x14ac:dyDescent="0.25">
      <c r="A19" s="11">
        <v>1</v>
      </c>
      <c r="B19" s="11">
        <v>2</v>
      </c>
      <c r="C19" s="11">
        <v>3</v>
      </c>
      <c r="D19" s="11">
        <v>4</v>
      </c>
      <c r="E19" s="11">
        <v>5</v>
      </c>
      <c r="F19" s="16" t="s">
        <v>42</v>
      </c>
      <c r="G19" s="11">
        <v>7</v>
      </c>
      <c r="H19" s="11">
        <v>8</v>
      </c>
      <c r="I19" s="11">
        <v>9</v>
      </c>
      <c r="J19" s="11">
        <v>10</v>
      </c>
      <c r="K19" s="11">
        <v>11</v>
      </c>
      <c r="L19" s="11">
        <v>12</v>
      </c>
      <c r="M19" s="11" t="s">
        <v>43</v>
      </c>
      <c r="N19" s="11">
        <v>14</v>
      </c>
      <c r="O19" s="11">
        <v>15</v>
      </c>
      <c r="P19" s="11">
        <v>16</v>
      </c>
      <c r="Q19" s="11">
        <v>17</v>
      </c>
      <c r="R19" s="11">
        <v>18</v>
      </c>
      <c r="S19" s="85"/>
    </row>
    <row r="20" spans="1:19" x14ac:dyDescent="0.25">
      <c r="A20" s="24"/>
      <c r="B20" s="3"/>
      <c r="C20" s="3"/>
      <c r="D20" s="4"/>
      <c r="E20" s="4"/>
      <c r="F20" s="4"/>
      <c r="G20" s="4"/>
      <c r="H20" s="4"/>
      <c r="I20" s="4"/>
      <c r="J20" s="4"/>
      <c r="K20" s="4"/>
      <c r="L20" s="4">
        <f>IF($F$14=0,"0,00",(1+$F$14)*(F20+G20+H20+I20+J20)+K20)</f>
        <v>0</v>
      </c>
      <c r="M20" s="17">
        <f>IF(D20=0,0,ROUND((L20*E20/D20),2))</f>
        <v>0</v>
      </c>
      <c r="N20" s="18"/>
      <c r="O20" s="64"/>
      <c r="P20" s="19" t="str">
        <f>IF(OR(N20="",O20=""),"",VLOOKUP(CONCATENATE(N20," dienų darbo savaitė"),'Atostogų išmokų FN'!$A$7:$AG$8,O20-17)/100)</f>
        <v/>
      </c>
      <c r="Q20" s="17">
        <f>ROUND(IF(N20="",0,(M20-(((K20+(J20*(1+$F$14)))*E20/D20)))*P20),2)</f>
        <v>0</v>
      </c>
      <c r="R20" s="37"/>
      <c r="S20" s="10" t="str">
        <f t="shared" ref="S20:S51" si="0">+IFERROR(M20-J20/D20*E20*(1+$F$14)-K20/D20*E20,"")</f>
        <v/>
      </c>
    </row>
    <row r="21" spans="1:19" x14ac:dyDescent="0.25">
      <c r="A21" s="24"/>
      <c r="B21" s="3"/>
      <c r="C21" s="67"/>
      <c r="D21" s="4"/>
      <c r="E21" s="4"/>
      <c r="F21" s="4"/>
      <c r="G21" s="4"/>
      <c r="H21" s="4"/>
      <c r="I21" s="4"/>
      <c r="J21" s="4"/>
      <c r="K21" s="4"/>
      <c r="L21" s="4">
        <f t="shared" ref="L21:L52" si="1">IF($F$14=0,"0,00",(1+$F$14)*(F21+G21+H21+I21+J21)+K21)</f>
        <v>0</v>
      </c>
      <c r="M21" s="17">
        <f t="shared" ref="M21:M52" si="2">IF(D21=0,0,ROUND((L21*E21/D21),2))</f>
        <v>0</v>
      </c>
      <c r="N21" s="18"/>
      <c r="O21" s="64"/>
      <c r="P21" s="19" t="str">
        <f>IF(OR(N21="",O21=""),"",VLOOKUP(CONCATENATE(N21," dienų darbo savaitė"),'Atostogų išmokų FN'!$A$7:$AG$8,O21-17)/100)</f>
        <v/>
      </c>
      <c r="Q21" s="17">
        <f t="shared" ref="Q21:Q52" si="3">ROUND(IF(N21="",0,(M21-(((K21+(J21*(1+$F$14)))*E21/D21)))*P21),2)</f>
        <v>0</v>
      </c>
      <c r="R21" s="37"/>
      <c r="S21" s="10" t="str">
        <f t="shared" si="0"/>
        <v/>
      </c>
    </row>
    <row r="22" spans="1:19" x14ac:dyDescent="0.25">
      <c r="A22" s="24"/>
      <c r="B22" s="3"/>
      <c r="C22" s="67"/>
      <c r="D22" s="4"/>
      <c r="E22" s="4"/>
      <c r="F22" s="4"/>
      <c r="G22" s="4"/>
      <c r="H22" s="4"/>
      <c r="I22" s="4"/>
      <c r="J22" s="4"/>
      <c r="K22" s="4"/>
      <c r="L22" s="4">
        <f t="shared" si="1"/>
        <v>0</v>
      </c>
      <c r="M22" s="17">
        <f t="shared" si="2"/>
        <v>0</v>
      </c>
      <c r="N22" s="18"/>
      <c r="O22" s="64"/>
      <c r="P22" s="19" t="str">
        <f>IF(OR(N22="",O22=""),"",VLOOKUP(CONCATENATE(N22," dienų darbo savaitė"),'Atostogų išmokų FN'!$A$7:$AG$8,O22-17)/100)</f>
        <v/>
      </c>
      <c r="Q22" s="17">
        <f t="shared" si="3"/>
        <v>0</v>
      </c>
      <c r="R22" s="37"/>
      <c r="S22" s="10" t="str">
        <f t="shared" si="0"/>
        <v/>
      </c>
    </row>
    <row r="23" spans="1:19" x14ac:dyDescent="0.25">
      <c r="A23" s="24"/>
      <c r="B23" s="3"/>
      <c r="C23" s="67"/>
      <c r="D23" s="4"/>
      <c r="E23" s="4"/>
      <c r="F23" s="4"/>
      <c r="G23" s="4"/>
      <c r="H23" s="4"/>
      <c r="I23" s="4"/>
      <c r="J23" s="4"/>
      <c r="K23" s="4"/>
      <c r="L23" s="4">
        <f t="shared" si="1"/>
        <v>0</v>
      </c>
      <c r="M23" s="17">
        <f t="shared" si="2"/>
        <v>0</v>
      </c>
      <c r="N23" s="18"/>
      <c r="O23" s="64"/>
      <c r="P23" s="19" t="str">
        <f>IF(OR(N23="",O23=""),"",VLOOKUP(CONCATENATE(N23," dienų darbo savaitė"),'Atostogų išmokų FN'!$A$7:$AG$8,O23-17)/100)</f>
        <v/>
      </c>
      <c r="Q23" s="17">
        <f t="shared" si="3"/>
        <v>0</v>
      </c>
      <c r="R23" s="37"/>
      <c r="S23" s="10" t="str">
        <f t="shared" si="0"/>
        <v/>
      </c>
    </row>
    <row r="24" spans="1:19" x14ac:dyDescent="0.25">
      <c r="A24" s="24"/>
      <c r="B24" s="3"/>
      <c r="C24" s="67"/>
      <c r="D24" s="4"/>
      <c r="E24" s="4"/>
      <c r="F24" s="4"/>
      <c r="G24" s="4"/>
      <c r="H24" s="4"/>
      <c r="I24" s="4"/>
      <c r="J24" s="4"/>
      <c r="K24" s="4"/>
      <c r="L24" s="4">
        <f t="shared" si="1"/>
        <v>0</v>
      </c>
      <c r="M24" s="17">
        <f t="shared" si="2"/>
        <v>0</v>
      </c>
      <c r="N24" s="18"/>
      <c r="O24" s="64"/>
      <c r="P24" s="19" t="str">
        <f>IF(OR(N24="",O24=""),"",VLOOKUP(CONCATENATE(N24," dienų darbo savaitė"),'Atostogų išmokų FN'!$A$7:$AG$8,O24-17)/100)</f>
        <v/>
      </c>
      <c r="Q24" s="17">
        <f t="shared" si="3"/>
        <v>0</v>
      </c>
      <c r="R24" s="37"/>
      <c r="S24" s="10" t="str">
        <f t="shared" si="0"/>
        <v/>
      </c>
    </row>
    <row r="25" spans="1:19" x14ac:dyDescent="0.25">
      <c r="A25" s="24"/>
      <c r="B25" s="3"/>
      <c r="C25" s="67"/>
      <c r="D25" s="4"/>
      <c r="E25" s="4"/>
      <c r="F25" s="4"/>
      <c r="G25" s="4"/>
      <c r="H25" s="4"/>
      <c r="I25" s="4"/>
      <c r="J25" s="4"/>
      <c r="K25" s="4"/>
      <c r="L25" s="4">
        <f t="shared" si="1"/>
        <v>0</v>
      </c>
      <c r="M25" s="17">
        <f t="shared" si="2"/>
        <v>0</v>
      </c>
      <c r="N25" s="18"/>
      <c r="O25" s="64"/>
      <c r="P25" s="19" t="str">
        <f>IF(OR(N25="",O25=""),"",VLOOKUP(CONCATENATE(N25," dienų darbo savaitė"),'Atostogų išmokų FN'!$A$7:$AG$8,O25-17)/100)</f>
        <v/>
      </c>
      <c r="Q25" s="17">
        <f t="shared" si="3"/>
        <v>0</v>
      </c>
      <c r="R25" s="37"/>
      <c r="S25" s="10" t="str">
        <f t="shared" si="0"/>
        <v/>
      </c>
    </row>
    <row r="26" spans="1:19" x14ac:dyDescent="0.25">
      <c r="A26" s="24"/>
      <c r="B26" s="3"/>
      <c r="C26" s="67"/>
      <c r="D26" s="4"/>
      <c r="E26" s="4"/>
      <c r="F26" s="4"/>
      <c r="G26" s="4"/>
      <c r="H26" s="4"/>
      <c r="I26" s="4"/>
      <c r="J26" s="4"/>
      <c r="K26" s="4"/>
      <c r="L26" s="4">
        <f t="shared" si="1"/>
        <v>0</v>
      </c>
      <c r="M26" s="17">
        <f t="shared" si="2"/>
        <v>0</v>
      </c>
      <c r="N26" s="18"/>
      <c r="O26" s="64"/>
      <c r="P26" s="19" t="str">
        <f>IF(OR(N26="",O26=""),"",VLOOKUP(CONCATENATE(N26," dienų darbo savaitė"),'Atostogų išmokų FN'!$A$7:$AG$8,O26-17)/100)</f>
        <v/>
      </c>
      <c r="Q26" s="17">
        <f t="shared" si="3"/>
        <v>0</v>
      </c>
      <c r="R26" s="37"/>
      <c r="S26" s="10" t="str">
        <f t="shared" si="0"/>
        <v/>
      </c>
    </row>
    <row r="27" spans="1:19" x14ac:dyDescent="0.25">
      <c r="A27" s="24"/>
      <c r="B27" s="3"/>
      <c r="C27" s="3"/>
      <c r="D27" s="4"/>
      <c r="E27" s="4"/>
      <c r="F27" s="4"/>
      <c r="G27" s="4"/>
      <c r="H27" s="4"/>
      <c r="I27" s="4"/>
      <c r="J27" s="4"/>
      <c r="K27" s="4"/>
      <c r="L27" s="4">
        <f t="shared" si="1"/>
        <v>0</v>
      </c>
      <c r="M27" s="17">
        <f t="shared" si="2"/>
        <v>0</v>
      </c>
      <c r="N27" s="18"/>
      <c r="O27" s="64"/>
      <c r="P27" s="19" t="str">
        <f>IF(OR(N27="",O27=""),"",VLOOKUP(CONCATENATE(N27," dienų darbo savaitė"),'Atostogų išmokų FN'!$A$7:$AG$8,O27-17)/100)</f>
        <v/>
      </c>
      <c r="Q27" s="17">
        <f t="shared" si="3"/>
        <v>0</v>
      </c>
      <c r="R27" s="37"/>
      <c r="S27" s="10" t="str">
        <f t="shared" si="0"/>
        <v/>
      </c>
    </row>
    <row r="28" spans="1:19" x14ac:dyDescent="0.25">
      <c r="A28" s="24"/>
      <c r="B28" s="3"/>
      <c r="C28" s="3"/>
      <c r="D28" s="4"/>
      <c r="E28" s="4"/>
      <c r="F28" s="4"/>
      <c r="G28" s="4"/>
      <c r="H28" s="4"/>
      <c r="I28" s="4"/>
      <c r="J28" s="4"/>
      <c r="K28" s="4"/>
      <c r="L28" s="4">
        <f t="shared" si="1"/>
        <v>0</v>
      </c>
      <c r="M28" s="17">
        <f t="shared" si="2"/>
        <v>0</v>
      </c>
      <c r="N28" s="18"/>
      <c r="O28" s="64"/>
      <c r="P28" s="19" t="str">
        <f>IF(OR(N28="",O28=""),"",VLOOKUP(CONCATENATE(N28," dienų darbo savaitė"),'Atostogų išmokų FN'!$A$7:$AG$8,O28-17)/100)</f>
        <v/>
      </c>
      <c r="Q28" s="17">
        <f t="shared" si="3"/>
        <v>0</v>
      </c>
      <c r="R28" s="37"/>
      <c r="S28" s="10" t="str">
        <f t="shared" si="0"/>
        <v/>
      </c>
    </row>
    <row r="29" spans="1:19" x14ac:dyDescent="0.25">
      <c r="A29" s="24"/>
      <c r="B29" s="3"/>
      <c r="C29" s="3"/>
      <c r="D29" s="4"/>
      <c r="E29" s="4"/>
      <c r="F29" s="4"/>
      <c r="G29" s="4"/>
      <c r="H29" s="4"/>
      <c r="I29" s="4"/>
      <c r="J29" s="4"/>
      <c r="K29" s="4"/>
      <c r="L29" s="4">
        <f t="shared" si="1"/>
        <v>0</v>
      </c>
      <c r="M29" s="17">
        <f t="shared" si="2"/>
        <v>0</v>
      </c>
      <c r="N29" s="18"/>
      <c r="O29" s="64"/>
      <c r="P29" s="19" t="str">
        <f>IF(OR(N29="",O29=""),"",VLOOKUP(CONCATENATE(N29," dienų darbo savaitė"),'Atostogų išmokų FN'!$A$7:$AG$8,O29-17)/100)</f>
        <v/>
      </c>
      <c r="Q29" s="17">
        <f t="shared" si="3"/>
        <v>0</v>
      </c>
      <c r="R29" s="37"/>
      <c r="S29" s="10" t="str">
        <f t="shared" si="0"/>
        <v/>
      </c>
    </row>
    <row r="30" spans="1:19" x14ac:dyDescent="0.25">
      <c r="A30" s="24"/>
      <c r="B30" s="3"/>
      <c r="C30" s="3"/>
      <c r="D30" s="4"/>
      <c r="E30" s="4"/>
      <c r="F30" s="4"/>
      <c r="G30" s="4"/>
      <c r="H30" s="4"/>
      <c r="I30" s="4"/>
      <c r="J30" s="4"/>
      <c r="K30" s="4"/>
      <c r="L30" s="4">
        <f t="shared" si="1"/>
        <v>0</v>
      </c>
      <c r="M30" s="17">
        <f t="shared" si="2"/>
        <v>0</v>
      </c>
      <c r="N30" s="18"/>
      <c r="O30" s="64"/>
      <c r="P30" s="19" t="str">
        <f>IF(OR(N30="",O30=""),"",VLOOKUP(CONCATENATE(N30," dienų darbo savaitė"),'Atostogų išmokų FN'!$A$7:$AG$8,O30-17)/100)</f>
        <v/>
      </c>
      <c r="Q30" s="17">
        <f t="shared" si="3"/>
        <v>0</v>
      </c>
      <c r="R30" s="37"/>
      <c r="S30" s="10" t="str">
        <f t="shared" si="0"/>
        <v/>
      </c>
    </row>
    <row r="31" spans="1:19" x14ac:dyDescent="0.25">
      <c r="A31" s="24"/>
      <c r="B31" s="3"/>
      <c r="C31" s="3"/>
      <c r="D31" s="4"/>
      <c r="E31" s="4"/>
      <c r="F31" s="4"/>
      <c r="G31" s="4"/>
      <c r="H31" s="4"/>
      <c r="I31" s="4"/>
      <c r="J31" s="4"/>
      <c r="K31" s="4"/>
      <c r="L31" s="4">
        <f t="shared" si="1"/>
        <v>0</v>
      </c>
      <c r="M31" s="17">
        <f t="shared" si="2"/>
        <v>0</v>
      </c>
      <c r="N31" s="18"/>
      <c r="O31" s="64"/>
      <c r="P31" s="19" t="str">
        <f>IF(OR(N31="",O31=""),"",VLOOKUP(CONCATENATE(N31," dienų darbo savaitė"),'Atostogų išmokų FN'!$A$7:$AG$8,O31-17)/100)</f>
        <v/>
      </c>
      <c r="Q31" s="17">
        <f t="shared" si="3"/>
        <v>0</v>
      </c>
      <c r="R31" s="37"/>
      <c r="S31" s="10" t="str">
        <f t="shared" si="0"/>
        <v/>
      </c>
    </row>
    <row r="32" spans="1:19" x14ac:dyDescent="0.25">
      <c r="A32" s="24"/>
      <c r="B32" s="3"/>
      <c r="C32" s="3"/>
      <c r="D32" s="4"/>
      <c r="E32" s="4"/>
      <c r="F32" s="4"/>
      <c r="G32" s="4"/>
      <c r="H32" s="4"/>
      <c r="I32" s="4"/>
      <c r="J32" s="4"/>
      <c r="K32" s="4"/>
      <c r="L32" s="4">
        <f t="shared" si="1"/>
        <v>0</v>
      </c>
      <c r="M32" s="17">
        <f t="shared" si="2"/>
        <v>0</v>
      </c>
      <c r="N32" s="18"/>
      <c r="O32" s="64"/>
      <c r="P32" s="19" t="str">
        <f>IF(OR(N32="",O32=""),"",VLOOKUP(CONCATENATE(N32," dienų darbo savaitė"),'Atostogų išmokų FN'!$A$7:$AG$8,O32-17)/100)</f>
        <v/>
      </c>
      <c r="Q32" s="17">
        <f t="shared" si="3"/>
        <v>0</v>
      </c>
      <c r="R32" s="37"/>
      <c r="S32" s="10" t="str">
        <f t="shared" si="0"/>
        <v/>
      </c>
    </row>
    <row r="33" spans="1:19" x14ac:dyDescent="0.25">
      <c r="A33" s="24"/>
      <c r="B33" s="3"/>
      <c r="C33" s="3"/>
      <c r="D33" s="4"/>
      <c r="E33" s="4"/>
      <c r="F33" s="4"/>
      <c r="G33" s="4"/>
      <c r="H33" s="4"/>
      <c r="I33" s="4"/>
      <c r="J33" s="4"/>
      <c r="K33" s="4"/>
      <c r="L33" s="4">
        <f t="shared" si="1"/>
        <v>0</v>
      </c>
      <c r="M33" s="17">
        <f t="shared" si="2"/>
        <v>0</v>
      </c>
      <c r="N33" s="18"/>
      <c r="O33" s="64"/>
      <c r="P33" s="19" t="str">
        <f>IF(OR(N33="",O33=""),"",VLOOKUP(CONCATENATE(N33," dienų darbo savaitė"),'Atostogų išmokų FN'!$A$7:$AG$8,O33-17)/100)</f>
        <v/>
      </c>
      <c r="Q33" s="17">
        <f t="shared" si="3"/>
        <v>0</v>
      </c>
      <c r="R33" s="37"/>
      <c r="S33" s="10" t="str">
        <f t="shared" si="0"/>
        <v/>
      </c>
    </row>
    <row r="34" spans="1:19" x14ac:dyDescent="0.25">
      <c r="A34" s="24"/>
      <c r="B34" s="3"/>
      <c r="C34" s="3"/>
      <c r="D34" s="4"/>
      <c r="E34" s="4"/>
      <c r="F34" s="4"/>
      <c r="G34" s="4"/>
      <c r="H34" s="4"/>
      <c r="I34" s="4"/>
      <c r="J34" s="4"/>
      <c r="K34" s="4"/>
      <c r="L34" s="4">
        <f t="shared" si="1"/>
        <v>0</v>
      </c>
      <c r="M34" s="17">
        <f t="shared" si="2"/>
        <v>0</v>
      </c>
      <c r="N34" s="18"/>
      <c r="O34" s="64"/>
      <c r="P34" s="19" t="str">
        <f>IF(OR(N34="",O34=""),"",VLOOKUP(CONCATENATE(N34," dienų darbo savaitė"),'Atostogų išmokų FN'!$A$7:$AG$8,O34-17)/100)</f>
        <v/>
      </c>
      <c r="Q34" s="17">
        <f t="shared" si="3"/>
        <v>0</v>
      </c>
      <c r="R34" s="37"/>
      <c r="S34" s="10" t="str">
        <f t="shared" si="0"/>
        <v/>
      </c>
    </row>
    <row r="35" spans="1:19" x14ac:dyDescent="0.25">
      <c r="A35" s="24"/>
      <c r="B35" s="3"/>
      <c r="C35" s="3"/>
      <c r="D35" s="4"/>
      <c r="E35" s="4"/>
      <c r="F35" s="4"/>
      <c r="G35" s="4"/>
      <c r="H35" s="4"/>
      <c r="I35" s="4"/>
      <c r="J35" s="4"/>
      <c r="K35" s="4"/>
      <c r="L35" s="4">
        <f t="shared" si="1"/>
        <v>0</v>
      </c>
      <c r="M35" s="17">
        <f t="shared" si="2"/>
        <v>0</v>
      </c>
      <c r="N35" s="18"/>
      <c r="O35" s="64"/>
      <c r="P35" s="19" t="str">
        <f>IF(OR(N35="",O35=""),"",VLOOKUP(CONCATENATE(N35," dienų darbo savaitė"),'Atostogų išmokų FN'!$A$7:$AG$8,O35-17)/100)</f>
        <v/>
      </c>
      <c r="Q35" s="17">
        <f t="shared" si="3"/>
        <v>0</v>
      </c>
      <c r="R35" s="37"/>
      <c r="S35" s="10" t="str">
        <f t="shared" si="0"/>
        <v/>
      </c>
    </row>
    <row r="36" spans="1:19" x14ac:dyDescent="0.25">
      <c r="A36" s="24"/>
      <c r="B36" s="3"/>
      <c r="C36" s="3"/>
      <c r="D36" s="4"/>
      <c r="E36" s="4"/>
      <c r="F36" s="4"/>
      <c r="G36" s="4"/>
      <c r="H36" s="4"/>
      <c r="I36" s="4"/>
      <c r="J36" s="4"/>
      <c r="K36" s="4"/>
      <c r="L36" s="4">
        <f t="shared" si="1"/>
        <v>0</v>
      </c>
      <c r="M36" s="17">
        <f t="shared" si="2"/>
        <v>0</v>
      </c>
      <c r="N36" s="18"/>
      <c r="O36" s="64"/>
      <c r="P36" s="19" t="str">
        <f>IF(OR(N36="",O36=""),"",VLOOKUP(CONCATENATE(N36," dienų darbo savaitė"),'Atostogų išmokų FN'!$A$7:$AG$8,O36-17)/100)</f>
        <v/>
      </c>
      <c r="Q36" s="17">
        <f t="shared" si="3"/>
        <v>0</v>
      </c>
      <c r="R36" s="37"/>
      <c r="S36" s="10" t="str">
        <f t="shared" si="0"/>
        <v/>
      </c>
    </row>
    <row r="37" spans="1:19" x14ac:dyDescent="0.25">
      <c r="A37" s="24"/>
      <c r="B37" s="3"/>
      <c r="C37" s="3"/>
      <c r="D37" s="4"/>
      <c r="E37" s="4"/>
      <c r="F37" s="4"/>
      <c r="G37" s="4"/>
      <c r="H37" s="4"/>
      <c r="I37" s="4"/>
      <c r="J37" s="4"/>
      <c r="K37" s="4"/>
      <c r="L37" s="4">
        <f t="shared" si="1"/>
        <v>0</v>
      </c>
      <c r="M37" s="17">
        <f t="shared" si="2"/>
        <v>0</v>
      </c>
      <c r="N37" s="18"/>
      <c r="O37" s="64"/>
      <c r="P37" s="19" t="str">
        <f>IF(OR(N37="",O37=""),"",VLOOKUP(CONCATENATE(N37," dienų darbo savaitė"),'Atostogų išmokų FN'!$A$7:$AG$8,O37-17)/100)</f>
        <v/>
      </c>
      <c r="Q37" s="17">
        <f t="shared" si="3"/>
        <v>0</v>
      </c>
      <c r="R37" s="37"/>
      <c r="S37" s="10" t="str">
        <f t="shared" si="0"/>
        <v/>
      </c>
    </row>
    <row r="38" spans="1:19" x14ac:dyDescent="0.25">
      <c r="A38" s="24"/>
      <c r="B38" s="3"/>
      <c r="C38" s="3"/>
      <c r="D38" s="4"/>
      <c r="E38" s="4"/>
      <c r="F38" s="4"/>
      <c r="G38" s="4"/>
      <c r="H38" s="4"/>
      <c r="I38" s="4"/>
      <c r="J38" s="4"/>
      <c r="K38" s="4"/>
      <c r="L38" s="4">
        <f t="shared" si="1"/>
        <v>0</v>
      </c>
      <c r="M38" s="17">
        <f t="shared" si="2"/>
        <v>0</v>
      </c>
      <c r="N38" s="18"/>
      <c r="O38" s="64"/>
      <c r="P38" s="19" t="str">
        <f>IF(OR(N38="",O38=""),"",VLOOKUP(CONCATENATE(N38," dienų darbo savaitė"),'Atostogų išmokų FN'!$A$7:$AG$8,O38-17)/100)</f>
        <v/>
      </c>
      <c r="Q38" s="17">
        <f t="shared" si="3"/>
        <v>0</v>
      </c>
      <c r="R38" s="37"/>
      <c r="S38" s="10" t="str">
        <f t="shared" si="0"/>
        <v/>
      </c>
    </row>
    <row r="39" spans="1:19" x14ac:dyDescent="0.25">
      <c r="A39" s="24"/>
      <c r="B39" s="3"/>
      <c r="C39" s="3"/>
      <c r="D39" s="4"/>
      <c r="E39" s="4"/>
      <c r="F39" s="4"/>
      <c r="G39" s="4"/>
      <c r="H39" s="4"/>
      <c r="I39" s="4"/>
      <c r="J39" s="4"/>
      <c r="K39" s="4"/>
      <c r="L39" s="4">
        <f t="shared" si="1"/>
        <v>0</v>
      </c>
      <c r="M39" s="17">
        <f t="shared" si="2"/>
        <v>0</v>
      </c>
      <c r="N39" s="18"/>
      <c r="O39" s="64"/>
      <c r="P39" s="19" t="str">
        <f>IF(OR(N39="",O39=""),"",VLOOKUP(CONCATENATE(N39," dienų darbo savaitė"),'Atostogų išmokų FN'!$A$7:$AG$8,O39-17)/100)</f>
        <v/>
      </c>
      <c r="Q39" s="17">
        <f t="shared" si="3"/>
        <v>0</v>
      </c>
      <c r="R39" s="37"/>
      <c r="S39" s="10" t="str">
        <f t="shared" si="0"/>
        <v/>
      </c>
    </row>
    <row r="40" spans="1:19" x14ac:dyDescent="0.25">
      <c r="A40" s="24"/>
      <c r="B40" s="3"/>
      <c r="C40" s="3"/>
      <c r="D40" s="4"/>
      <c r="E40" s="4"/>
      <c r="F40" s="4"/>
      <c r="G40" s="4"/>
      <c r="H40" s="4"/>
      <c r="I40" s="4"/>
      <c r="J40" s="4"/>
      <c r="K40" s="4"/>
      <c r="L40" s="4">
        <f t="shared" si="1"/>
        <v>0</v>
      </c>
      <c r="M40" s="17">
        <f t="shared" si="2"/>
        <v>0</v>
      </c>
      <c r="N40" s="18"/>
      <c r="O40" s="64"/>
      <c r="P40" s="19" t="str">
        <f>IF(OR(N40="",O40=""),"",VLOOKUP(CONCATENATE(N40," dienų darbo savaitė"),'Atostogų išmokų FN'!$A$7:$AG$8,O40-17)/100)</f>
        <v/>
      </c>
      <c r="Q40" s="17">
        <f t="shared" si="3"/>
        <v>0</v>
      </c>
      <c r="R40" s="37"/>
      <c r="S40" s="10" t="str">
        <f t="shared" si="0"/>
        <v/>
      </c>
    </row>
    <row r="41" spans="1:19" x14ac:dyDescent="0.25">
      <c r="A41" s="24"/>
      <c r="B41" s="3"/>
      <c r="C41" s="3"/>
      <c r="D41" s="4"/>
      <c r="E41" s="4"/>
      <c r="F41" s="4"/>
      <c r="G41" s="4"/>
      <c r="H41" s="4"/>
      <c r="I41" s="4"/>
      <c r="J41" s="4"/>
      <c r="K41" s="4"/>
      <c r="L41" s="4">
        <f t="shared" si="1"/>
        <v>0</v>
      </c>
      <c r="M41" s="17">
        <f t="shared" si="2"/>
        <v>0</v>
      </c>
      <c r="N41" s="18"/>
      <c r="O41" s="64"/>
      <c r="P41" s="19" t="str">
        <f>IF(OR(N41="",O41=""),"",VLOOKUP(CONCATENATE(N41," dienų darbo savaitė"),'Atostogų išmokų FN'!$A$7:$AG$8,O41-17)/100)</f>
        <v/>
      </c>
      <c r="Q41" s="17">
        <f t="shared" si="3"/>
        <v>0</v>
      </c>
      <c r="R41" s="37"/>
      <c r="S41" s="10" t="str">
        <f t="shared" si="0"/>
        <v/>
      </c>
    </row>
    <row r="42" spans="1:19" x14ac:dyDescent="0.25">
      <c r="A42" s="24"/>
      <c r="B42" s="3"/>
      <c r="C42" s="3"/>
      <c r="D42" s="4"/>
      <c r="E42" s="4"/>
      <c r="F42" s="4"/>
      <c r="G42" s="4"/>
      <c r="H42" s="4"/>
      <c r="I42" s="4"/>
      <c r="J42" s="4"/>
      <c r="K42" s="4"/>
      <c r="L42" s="4">
        <f t="shared" si="1"/>
        <v>0</v>
      </c>
      <c r="M42" s="17">
        <f t="shared" si="2"/>
        <v>0</v>
      </c>
      <c r="N42" s="18"/>
      <c r="O42" s="64"/>
      <c r="P42" s="19" t="str">
        <f>IF(OR(N42="",O42=""),"",VLOOKUP(CONCATENATE(N42," dienų darbo savaitė"),'Atostogų išmokų FN'!$A$7:$AG$8,O42-17)/100)</f>
        <v/>
      </c>
      <c r="Q42" s="17">
        <f t="shared" si="3"/>
        <v>0</v>
      </c>
      <c r="R42" s="37"/>
      <c r="S42" s="10" t="str">
        <f t="shared" si="0"/>
        <v/>
      </c>
    </row>
    <row r="43" spans="1:19" x14ac:dyDescent="0.25">
      <c r="A43" s="24"/>
      <c r="B43" s="3"/>
      <c r="C43" s="3"/>
      <c r="D43" s="4"/>
      <c r="E43" s="4"/>
      <c r="F43" s="4"/>
      <c r="G43" s="4"/>
      <c r="H43" s="4"/>
      <c r="I43" s="4"/>
      <c r="J43" s="4"/>
      <c r="K43" s="4"/>
      <c r="L43" s="4">
        <f t="shared" si="1"/>
        <v>0</v>
      </c>
      <c r="M43" s="17">
        <f t="shared" si="2"/>
        <v>0</v>
      </c>
      <c r="N43" s="18"/>
      <c r="O43" s="64"/>
      <c r="P43" s="19" t="str">
        <f>IF(OR(N43="",O43=""),"",VLOOKUP(CONCATENATE(N43," dienų darbo savaitė"),'Atostogų išmokų FN'!$A$7:$AG$8,O43-17)/100)</f>
        <v/>
      </c>
      <c r="Q43" s="17">
        <f t="shared" si="3"/>
        <v>0</v>
      </c>
      <c r="R43" s="37"/>
      <c r="S43" s="10" t="str">
        <f t="shared" si="0"/>
        <v/>
      </c>
    </row>
    <row r="44" spans="1:19" x14ac:dyDescent="0.25">
      <c r="A44" s="24"/>
      <c r="B44" s="3"/>
      <c r="C44" s="3"/>
      <c r="D44" s="4"/>
      <c r="E44" s="4"/>
      <c r="F44" s="4"/>
      <c r="G44" s="4"/>
      <c r="H44" s="4"/>
      <c r="I44" s="4"/>
      <c r="J44" s="4"/>
      <c r="K44" s="4"/>
      <c r="L44" s="4">
        <f t="shared" si="1"/>
        <v>0</v>
      </c>
      <c r="M44" s="17">
        <f t="shared" si="2"/>
        <v>0</v>
      </c>
      <c r="N44" s="18"/>
      <c r="O44" s="64"/>
      <c r="P44" s="19" t="str">
        <f>IF(OR(N44="",O44=""),"",VLOOKUP(CONCATENATE(N44," dienų darbo savaitė"),'Atostogų išmokų FN'!$A$7:$AG$8,O44-17)/100)</f>
        <v/>
      </c>
      <c r="Q44" s="17">
        <f t="shared" si="3"/>
        <v>0</v>
      </c>
      <c r="R44" s="37"/>
      <c r="S44" s="10" t="str">
        <f t="shared" si="0"/>
        <v/>
      </c>
    </row>
    <row r="45" spans="1:19" x14ac:dyDescent="0.25">
      <c r="A45" s="24"/>
      <c r="B45" s="3"/>
      <c r="C45" s="3"/>
      <c r="D45" s="4"/>
      <c r="E45" s="4"/>
      <c r="F45" s="4"/>
      <c r="G45" s="4"/>
      <c r="H45" s="4"/>
      <c r="I45" s="4"/>
      <c r="J45" s="4"/>
      <c r="K45" s="4"/>
      <c r="L45" s="4">
        <f t="shared" si="1"/>
        <v>0</v>
      </c>
      <c r="M45" s="17">
        <f t="shared" si="2"/>
        <v>0</v>
      </c>
      <c r="N45" s="18"/>
      <c r="O45" s="64"/>
      <c r="P45" s="19" t="str">
        <f>IF(OR(N45="",O45=""),"",VLOOKUP(CONCATENATE(N45," dienų darbo savaitė"),'Atostogų išmokų FN'!$A$7:$AG$8,O45-17)/100)</f>
        <v/>
      </c>
      <c r="Q45" s="17">
        <f t="shared" si="3"/>
        <v>0</v>
      </c>
      <c r="R45" s="37"/>
      <c r="S45" s="10" t="str">
        <f t="shared" si="0"/>
        <v/>
      </c>
    </row>
    <row r="46" spans="1:19" x14ac:dyDescent="0.25">
      <c r="A46" s="24"/>
      <c r="B46" s="3"/>
      <c r="C46" s="3"/>
      <c r="D46" s="4"/>
      <c r="E46" s="4"/>
      <c r="F46" s="4"/>
      <c r="G46" s="4"/>
      <c r="H46" s="4"/>
      <c r="I46" s="4"/>
      <c r="J46" s="4"/>
      <c r="K46" s="4"/>
      <c r="L46" s="4">
        <f t="shared" si="1"/>
        <v>0</v>
      </c>
      <c r="M46" s="17">
        <f t="shared" si="2"/>
        <v>0</v>
      </c>
      <c r="N46" s="18"/>
      <c r="O46" s="64"/>
      <c r="P46" s="19" t="str">
        <f>IF(OR(N46="",O46=""),"",VLOOKUP(CONCATENATE(N46," dienų darbo savaitė"),'Atostogų išmokų FN'!$A$7:$AG$8,O46-17)/100)</f>
        <v/>
      </c>
      <c r="Q46" s="17">
        <f t="shared" si="3"/>
        <v>0</v>
      </c>
      <c r="R46" s="37"/>
      <c r="S46" s="10" t="str">
        <f t="shared" si="0"/>
        <v/>
      </c>
    </row>
    <row r="47" spans="1:19" x14ac:dyDescent="0.25">
      <c r="A47" s="24"/>
      <c r="B47" s="3"/>
      <c r="C47" s="3"/>
      <c r="D47" s="4"/>
      <c r="E47" s="4"/>
      <c r="F47" s="4"/>
      <c r="G47" s="4"/>
      <c r="H47" s="4"/>
      <c r="I47" s="4"/>
      <c r="J47" s="4"/>
      <c r="K47" s="4"/>
      <c r="L47" s="4">
        <f t="shared" si="1"/>
        <v>0</v>
      </c>
      <c r="M47" s="17">
        <f t="shared" si="2"/>
        <v>0</v>
      </c>
      <c r="N47" s="18"/>
      <c r="O47" s="64"/>
      <c r="P47" s="19" t="str">
        <f>IF(OR(N47="",O47=""),"",VLOOKUP(CONCATENATE(N47," dienų darbo savaitė"),'Atostogų išmokų FN'!$A$7:$AG$8,O47-17)/100)</f>
        <v/>
      </c>
      <c r="Q47" s="17">
        <f t="shared" si="3"/>
        <v>0</v>
      </c>
      <c r="R47" s="37"/>
      <c r="S47" s="10" t="str">
        <f t="shared" si="0"/>
        <v/>
      </c>
    </row>
    <row r="48" spans="1:19" x14ac:dyDescent="0.25">
      <c r="A48" s="24"/>
      <c r="B48" s="3"/>
      <c r="C48" s="3"/>
      <c r="D48" s="4"/>
      <c r="E48" s="4"/>
      <c r="F48" s="4"/>
      <c r="G48" s="4"/>
      <c r="H48" s="4"/>
      <c r="I48" s="4"/>
      <c r="J48" s="4"/>
      <c r="K48" s="4"/>
      <c r="L48" s="4">
        <f t="shared" si="1"/>
        <v>0</v>
      </c>
      <c r="M48" s="17">
        <f t="shared" si="2"/>
        <v>0</v>
      </c>
      <c r="N48" s="18"/>
      <c r="O48" s="64"/>
      <c r="P48" s="19" t="str">
        <f>IF(OR(N48="",O48=""),"",VLOOKUP(CONCATENATE(N48," dienų darbo savaitė"),'Atostogų išmokų FN'!$A$7:$AG$8,O48-17)/100)</f>
        <v/>
      </c>
      <c r="Q48" s="17">
        <f t="shared" si="3"/>
        <v>0</v>
      </c>
      <c r="R48" s="37"/>
      <c r="S48" s="10" t="str">
        <f t="shared" si="0"/>
        <v/>
      </c>
    </row>
    <row r="49" spans="1:251" x14ac:dyDescent="0.25">
      <c r="A49" s="24"/>
      <c r="B49" s="3"/>
      <c r="C49" s="3"/>
      <c r="D49" s="4"/>
      <c r="E49" s="4"/>
      <c r="F49" s="4"/>
      <c r="G49" s="4"/>
      <c r="H49" s="4"/>
      <c r="I49" s="4"/>
      <c r="J49" s="4"/>
      <c r="K49" s="4"/>
      <c r="L49" s="4">
        <f t="shared" si="1"/>
        <v>0</v>
      </c>
      <c r="M49" s="17">
        <f t="shared" si="2"/>
        <v>0</v>
      </c>
      <c r="N49" s="18"/>
      <c r="O49" s="64"/>
      <c r="P49" s="19" t="str">
        <f>IF(OR(N49="",O49=""),"",VLOOKUP(CONCATENATE(N49," dienų darbo savaitė"),'Atostogų išmokų FN'!$A$7:$AG$8,O49-17)/100)</f>
        <v/>
      </c>
      <c r="Q49" s="17">
        <f t="shared" si="3"/>
        <v>0</v>
      </c>
      <c r="R49" s="37"/>
      <c r="S49" s="10" t="str">
        <f t="shared" si="0"/>
        <v/>
      </c>
    </row>
    <row r="50" spans="1:251" x14ac:dyDescent="0.25">
      <c r="A50" s="24"/>
      <c r="B50" s="3"/>
      <c r="C50" s="3"/>
      <c r="D50" s="4"/>
      <c r="E50" s="4"/>
      <c r="F50" s="4"/>
      <c r="G50" s="4"/>
      <c r="H50" s="4"/>
      <c r="I50" s="4"/>
      <c r="J50" s="4"/>
      <c r="K50" s="4"/>
      <c r="L50" s="4">
        <f t="shared" si="1"/>
        <v>0</v>
      </c>
      <c r="M50" s="17">
        <f t="shared" si="2"/>
        <v>0</v>
      </c>
      <c r="N50" s="18"/>
      <c r="O50" s="64"/>
      <c r="P50" s="19" t="str">
        <f>IF(OR(N50="",O50=""),"",VLOOKUP(CONCATENATE(N50," dienų darbo savaitė"),'Atostogų išmokų FN'!$A$7:$AG$8,O50-17)/100)</f>
        <v/>
      </c>
      <c r="Q50" s="17">
        <f t="shared" si="3"/>
        <v>0</v>
      </c>
      <c r="R50" s="37"/>
      <c r="S50" s="10" t="str">
        <f t="shared" si="0"/>
        <v/>
      </c>
    </row>
    <row r="51" spans="1:251" x14ac:dyDescent="0.25">
      <c r="A51" s="24"/>
      <c r="B51" s="3"/>
      <c r="C51" s="3"/>
      <c r="D51" s="4"/>
      <c r="E51" s="4"/>
      <c r="F51" s="4"/>
      <c r="G51" s="4"/>
      <c r="H51" s="4"/>
      <c r="I51" s="4"/>
      <c r="J51" s="4"/>
      <c r="K51" s="4"/>
      <c r="L51" s="4">
        <f t="shared" si="1"/>
        <v>0</v>
      </c>
      <c r="M51" s="17">
        <f t="shared" si="2"/>
        <v>0</v>
      </c>
      <c r="N51" s="18"/>
      <c r="O51" s="64"/>
      <c r="P51" s="19" t="str">
        <f>IF(OR(N51="",O51=""),"",VLOOKUP(CONCATENATE(N51," dienų darbo savaitė"),'Atostogų išmokų FN'!$A$7:$AG$8,O51-17)/100)</f>
        <v/>
      </c>
      <c r="Q51" s="17">
        <f t="shared" si="3"/>
        <v>0</v>
      </c>
      <c r="R51" s="37"/>
      <c r="S51" s="10" t="str">
        <f t="shared" si="0"/>
        <v/>
      </c>
    </row>
    <row r="52" spans="1:251" x14ac:dyDescent="0.25">
      <c r="A52" s="24"/>
      <c r="B52" s="3"/>
      <c r="C52" s="3"/>
      <c r="D52" s="4"/>
      <c r="E52" s="4"/>
      <c r="F52" s="4"/>
      <c r="G52" s="4"/>
      <c r="H52" s="4"/>
      <c r="I52" s="4"/>
      <c r="J52" s="4"/>
      <c r="K52" s="4"/>
      <c r="L52" s="4">
        <f t="shared" si="1"/>
        <v>0</v>
      </c>
      <c r="M52" s="17">
        <f t="shared" si="2"/>
        <v>0</v>
      </c>
      <c r="N52" s="18"/>
      <c r="O52" s="64"/>
      <c r="P52" s="19" t="str">
        <f>IF(OR(N52="",O52=""),"",VLOOKUP(CONCATENATE(N52," dienų darbo savaitė"),'Atostogų išmokų FN'!$A$7:$AG$8,O52-17)/100)</f>
        <v/>
      </c>
      <c r="Q52" s="17">
        <f t="shared" si="3"/>
        <v>0</v>
      </c>
      <c r="R52" s="37"/>
      <c r="S52" s="10" t="str">
        <f>+IFERROR(M52-J52/D52*E52*(1+$F$14)-K52/D52*E52,"")</f>
        <v/>
      </c>
    </row>
    <row r="53" spans="1:251" x14ac:dyDescent="0.25">
      <c r="A53" s="92" t="s">
        <v>44</v>
      </c>
      <c r="B53" s="92"/>
      <c r="C53" s="92"/>
      <c r="D53" s="20">
        <f t="shared" ref="D53:J53" si="4">SUM(D20:D52)</f>
        <v>0</v>
      </c>
      <c r="E53" s="20">
        <f t="shared" si="4"/>
        <v>0</v>
      </c>
      <c r="F53" s="20">
        <f t="shared" si="4"/>
        <v>0</v>
      </c>
      <c r="G53" s="20">
        <f t="shared" si="4"/>
        <v>0</v>
      </c>
      <c r="H53" s="20">
        <f t="shared" si="4"/>
        <v>0</v>
      </c>
      <c r="I53" s="20">
        <f t="shared" si="4"/>
        <v>0</v>
      </c>
      <c r="J53" s="20">
        <f t="shared" si="4"/>
        <v>0</v>
      </c>
      <c r="K53" s="20"/>
      <c r="L53" s="20">
        <f>SUM(L20:L52)</f>
        <v>0</v>
      </c>
      <c r="M53" s="20">
        <f>SUM(M20:M52)</f>
        <v>0</v>
      </c>
      <c r="N53" s="20"/>
      <c r="O53" s="20"/>
      <c r="P53" s="20"/>
      <c r="Q53" s="20">
        <f>SUM(Q20:Q52)</f>
        <v>0</v>
      </c>
      <c r="R53" s="20"/>
      <c r="S53" s="78"/>
    </row>
    <row r="54" spans="1:251" x14ac:dyDescent="0.25">
      <c r="A54" s="25"/>
      <c r="B54" s="26"/>
      <c r="C54" s="26"/>
      <c r="D54" s="26"/>
      <c r="E54" s="27"/>
      <c r="F54" s="25"/>
      <c r="G54" s="27"/>
      <c r="H54" s="25"/>
      <c r="I54" s="25"/>
      <c r="J54" s="25"/>
      <c r="K54" s="25"/>
      <c r="L54" s="25"/>
      <c r="M54" s="25"/>
      <c r="N54" s="62"/>
      <c r="O54" s="63"/>
      <c r="P54" s="26"/>
      <c r="Q54" s="26"/>
    </row>
    <row r="55" spans="1:251" s="41" customFormat="1" ht="13.8" x14ac:dyDescent="0.25">
      <c r="A55" s="88" t="s">
        <v>45</v>
      </c>
      <c r="B55" s="88"/>
      <c r="C55" s="88"/>
      <c r="D55" s="88"/>
      <c r="E55" s="88"/>
      <c r="F55" s="88"/>
      <c r="G55" s="88"/>
      <c r="H55" s="88"/>
      <c r="I55" s="88"/>
      <c r="J55" s="88"/>
      <c r="K55" s="88"/>
      <c r="L55" s="88"/>
      <c r="M55" s="40"/>
      <c r="N55" s="62"/>
      <c r="O55" s="40"/>
      <c r="P55" s="39"/>
      <c r="Q55" s="38"/>
    </row>
    <row r="56" spans="1:251" ht="13.8" x14ac:dyDescent="0.25">
      <c r="A56" s="88" t="s">
        <v>46</v>
      </c>
      <c r="B56" s="88"/>
      <c r="C56" s="88"/>
      <c r="D56" s="88"/>
      <c r="E56" s="88"/>
      <c r="F56" s="88"/>
      <c r="G56" s="88"/>
      <c r="H56" s="88"/>
      <c r="I56" s="88"/>
      <c r="J56" s="88"/>
      <c r="K56" s="88"/>
      <c r="L56" s="88"/>
      <c r="N56" s="62"/>
    </row>
    <row r="57" spans="1:251" customFormat="1" ht="13.8" x14ac:dyDescent="0.25">
      <c r="A57" s="88" t="s">
        <v>47</v>
      </c>
      <c r="B57" s="88"/>
      <c r="C57" s="88"/>
      <c r="D57" s="88"/>
      <c r="E57" s="88"/>
      <c r="F57" s="88"/>
      <c r="G57" s="88"/>
      <c r="H57" s="88"/>
      <c r="I57" s="88"/>
      <c r="J57" s="88"/>
      <c r="K57" s="88"/>
      <c r="L57" s="88"/>
      <c r="M57" s="44"/>
      <c r="N57" s="62"/>
      <c r="O57" s="44"/>
      <c r="P57" s="44"/>
      <c r="Q57" s="44"/>
      <c r="R57" s="44"/>
      <c r="S57" s="44"/>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row>
    <row r="58" spans="1:251" ht="13.8" x14ac:dyDescent="0.25">
      <c r="A58" s="88" t="s">
        <v>48</v>
      </c>
      <c r="B58" s="88"/>
      <c r="C58" s="88"/>
      <c r="D58" s="88"/>
      <c r="E58" s="88"/>
      <c r="F58" s="88"/>
      <c r="G58" s="88"/>
      <c r="H58" s="88"/>
      <c r="I58" s="88"/>
      <c r="J58" s="88"/>
      <c r="K58" s="88"/>
      <c r="L58" s="88"/>
      <c r="M58" s="9"/>
      <c r="N58" s="62"/>
      <c r="O58" s="9"/>
      <c r="P58" s="9"/>
      <c r="Q58" s="9"/>
      <c r="R58" s="9"/>
      <c r="S58" s="9"/>
    </row>
    <row r="59" spans="1:251" ht="13.8" x14ac:dyDescent="0.25">
      <c r="A59" s="88" t="s">
        <v>49</v>
      </c>
      <c r="B59" s="88"/>
      <c r="C59" s="88"/>
      <c r="D59" s="88"/>
      <c r="E59" s="88"/>
      <c r="F59" s="88"/>
      <c r="G59" s="88"/>
      <c r="H59" s="88"/>
      <c r="I59" s="88"/>
      <c r="J59" s="88"/>
      <c r="K59" s="88"/>
      <c r="L59" s="88"/>
      <c r="M59" s="44"/>
      <c r="N59" s="62"/>
      <c r="O59" s="44"/>
      <c r="P59" s="44"/>
      <c r="Q59" s="44"/>
      <c r="R59" s="44"/>
      <c r="S59" s="44"/>
    </row>
    <row r="60" spans="1:251" ht="13.8" x14ac:dyDescent="0.25">
      <c r="A60" s="88" t="s">
        <v>50</v>
      </c>
      <c r="B60" s="88"/>
      <c r="C60" s="88"/>
      <c r="D60" s="88"/>
      <c r="E60" s="88"/>
      <c r="F60" s="88"/>
      <c r="G60" s="88"/>
      <c r="H60" s="88"/>
      <c r="I60" s="88"/>
      <c r="J60" s="88"/>
      <c r="K60" s="88"/>
      <c r="L60" s="88"/>
      <c r="M60" s="44"/>
      <c r="N60" s="62"/>
      <c r="O60" s="44"/>
      <c r="P60" s="44"/>
      <c r="Q60" s="44"/>
      <c r="R60" s="44"/>
      <c r="S60" s="44"/>
    </row>
    <row r="61" spans="1:251" x14ac:dyDescent="0.25">
      <c r="A61" s="5"/>
      <c r="B61" s="6"/>
      <c r="C61" s="6"/>
      <c r="D61" s="6"/>
      <c r="E61" s="7"/>
      <c r="F61" s="5"/>
      <c r="G61" s="7"/>
      <c r="H61" s="5"/>
      <c r="I61" s="5"/>
      <c r="J61" s="5"/>
      <c r="K61" s="5"/>
      <c r="L61" s="5"/>
      <c r="M61" s="5"/>
      <c r="N61" s="7"/>
      <c r="O61" s="6"/>
      <c r="P61" s="6"/>
      <c r="Q61" s="6"/>
    </row>
    <row r="62" spans="1:251" x14ac:dyDescent="0.25">
      <c r="B62" s="50"/>
      <c r="C62" s="50"/>
      <c r="D62" s="50"/>
      <c r="E62" s="50"/>
    </row>
    <row r="63" spans="1:251" ht="36" customHeight="1" x14ac:dyDescent="0.25">
      <c r="A63" s="9"/>
      <c r="B63" s="89" t="s">
        <v>51</v>
      </c>
      <c r="C63" s="89"/>
      <c r="D63" s="89"/>
      <c r="E63" s="89"/>
    </row>
    <row r="64" spans="1:251" ht="13.8" x14ac:dyDescent="0.25">
      <c r="A64" s="9"/>
      <c r="B64" s="90"/>
      <c r="C64" s="90"/>
      <c r="D64" s="90"/>
      <c r="E64" s="90"/>
    </row>
    <row r="65" spans="1:15" ht="13.8" x14ac:dyDescent="0.25">
      <c r="A65" s="9"/>
    </row>
    <row r="67" spans="1:15" ht="12.75" customHeight="1" x14ac:dyDescent="0.25">
      <c r="B67" s="13"/>
      <c r="C67" s="13"/>
      <c r="D67" s="13"/>
      <c r="E67" s="13"/>
      <c r="F67" s="13"/>
    </row>
    <row r="71" spans="1:15" x14ac:dyDescent="0.25">
      <c r="O71" s="10" t="s">
        <v>52</v>
      </c>
    </row>
  </sheetData>
  <dataConsolidate/>
  <mergeCells count="37">
    <mergeCell ref="A2:R2"/>
    <mergeCell ref="A3:R3"/>
    <mergeCell ref="A9:L9"/>
    <mergeCell ref="A10:D10"/>
    <mergeCell ref="A11:D11"/>
    <mergeCell ref="E10:L10"/>
    <mergeCell ref="E11:L11"/>
    <mergeCell ref="Q16:Q18"/>
    <mergeCell ref="R16:R18"/>
    <mergeCell ref="A13:L13"/>
    <mergeCell ref="A14:C14"/>
    <mergeCell ref="D14:E14"/>
    <mergeCell ref="A16:A18"/>
    <mergeCell ref="B16:B18"/>
    <mergeCell ref="C16:C18"/>
    <mergeCell ref="D16:D18"/>
    <mergeCell ref="E16:E18"/>
    <mergeCell ref="F16:J16"/>
    <mergeCell ref="L16:L18"/>
    <mergeCell ref="K17:K18"/>
    <mergeCell ref="M16:M18"/>
    <mergeCell ref="N16:N18"/>
    <mergeCell ref="O16:O18"/>
    <mergeCell ref="A59:L59"/>
    <mergeCell ref="A60:L60"/>
    <mergeCell ref="B63:E64"/>
    <mergeCell ref="P16:P18"/>
    <mergeCell ref="F17:F18"/>
    <mergeCell ref="G17:G18"/>
    <mergeCell ref="H17:H18"/>
    <mergeCell ref="I17:I18"/>
    <mergeCell ref="J17:J18"/>
    <mergeCell ref="A53:C53"/>
    <mergeCell ref="A55:L55"/>
    <mergeCell ref="A56:L56"/>
    <mergeCell ref="A57:L57"/>
    <mergeCell ref="A58:L58"/>
  </mergeCells>
  <phoneticPr fontId="22" type="noConversion"/>
  <dataValidations count="6">
    <dataValidation type="list" allowBlank="1" showInputMessage="1" showErrorMessage="1" sqref="G5" xr:uid="{13BB7D07-3C37-4745-9A08-C6D7E1C560B0}">
      <formula1>"2021,2022,2023,2024,2025,2026,2027,2028"</formula1>
    </dataValidation>
    <dataValidation type="list" allowBlank="1" showInputMessage="1" showErrorMessage="1" sqref="D14:E14" xr:uid="{14255708-5887-4914-B769-F7A11A3AFE7D}">
      <formula1>"Biudžetinė Terminuota, Biudžetinė Neterminuota, Verslo įm. ir kt. Terminuota, Verslo įm. ir kt. Neterminuota, Kitos organizacijos** Terminuota, Kitos organizacijos** Neterminuota"</formula1>
    </dataValidation>
    <dataValidation showDropDown="1" showInputMessage="1" showErrorMessage="1" sqref="H5" xr:uid="{4C7FF5BA-C838-419A-8128-500DDCB13E8D}"/>
    <dataValidation type="list" allowBlank="1" showInputMessage="1" showErrorMessage="1" sqref="I5" xr:uid="{7E1EEFA2-88CE-419E-BDD1-301A386246CF}">
      <formula1>"sausio,vasario,kovo,balandžio,gegužės,birželio,liepos,rugpjūčio,rugsėjo,spalio,lapkričio,gruodžio"</formula1>
    </dataValidation>
    <dataValidation type="list" allowBlank="1" showInputMessage="1" showErrorMessage="1" sqref="WVB983081 E65577 IP65577 SL65577 ACH65577 AMD65577 AVZ65577 BFV65577 BPR65577 BZN65577 CJJ65577 CTF65577 DDB65577 DMX65577 DWT65577 EGP65577 EQL65577 FAH65577 FKD65577 FTZ65577 GDV65577 GNR65577 GXN65577 HHJ65577 HRF65577 IBB65577 IKX65577 IUT65577 JEP65577 JOL65577 JYH65577 KID65577 KRZ65577 LBV65577 LLR65577 LVN65577 MFJ65577 MPF65577 MZB65577 NIX65577 NST65577 OCP65577 OML65577 OWH65577 PGD65577 PPZ65577 PZV65577 QJR65577 QTN65577 RDJ65577 RNF65577 RXB65577 SGX65577 SQT65577 TAP65577 TKL65577 TUH65577 UED65577 UNZ65577 UXV65577 VHR65577 VRN65577 WBJ65577 WLF65577 WVB65577 E131113 IP131113 SL131113 ACH131113 AMD131113 AVZ131113 BFV131113 BPR131113 BZN131113 CJJ131113 CTF131113 DDB131113 DMX131113 DWT131113 EGP131113 EQL131113 FAH131113 FKD131113 FTZ131113 GDV131113 GNR131113 GXN131113 HHJ131113 HRF131113 IBB131113 IKX131113 IUT131113 JEP131113 JOL131113 JYH131113 KID131113 KRZ131113 LBV131113 LLR131113 LVN131113 MFJ131113 MPF131113 MZB131113 NIX131113 NST131113 OCP131113 OML131113 OWH131113 PGD131113 PPZ131113 PZV131113 QJR131113 QTN131113 RDJ131113 RNF131113 RXB131113 SGX131113 SQT131113 TAP131113 TKL131113 TUH131113 UED131113 UNZ131113 UXV131113 VHR131113 VRN131113 WBJ131113 WLF131113 WVB131113 E196649 IP196649 SL196649 ACH196649 AMD196649 AVZ196649 BFV196649 BPR196649 BZN196649 CJJ196649 CTF196649 DDB196649 DMX196649 DWT196649 EGP196649 EQL196649 FAH196649 FKD196649 FTZ196649 GDV196649 GNR196649 GXN196649 HHJ196649 HRF196649 IBB196649 IKX196649 IUT196649 JEP196649 JOL196649 JYH196649 KID196649 KRZ196649 LBV196649 LLR196649 LVN196649 MFJ196649 MPF196649 MZB196649 NIX196649 NST196649 OCP196649 OML196649 OWH196649 PGD196649 PPZ196649 PZV196649 QJR196649 QTN196649 RDJ196649 RNF196649 RXB196649 SGX196649 SQT196649 TAP196649 TKL196649 TUH196649 UED196649 UNZ196649 UXV196649 VHR196649 VRN196649 WBJ196649 WLF196649 WVB196649 E262185 IP262185 SL262185 ACH262185 AMD262185 AVZ262185 BFV262185 BPR262185 BZN262185 CJJ262185 CTF262185 DDB262185 DMX262185 DWT262185 EGP262185 EQL262185 FAH262185 FKD262185 FTZ262185 GDV262185 GNR262185 GXN262185 HHJ262185 HRF262185 IBB262185 IKX262185 IUT262185 JEP262185 JOL262185 JYH262185 KID262185 KRZ262185 LBV262185 LLR262185 LVN262185 MFJ262185 MPF262185 MZB262185 NIX262185 NST262185 OCP262185 OML262185 OWH262185 PGD262185 PPZ262185 PZV262185 QJR262185 QTN262185 RDJ262185 RNF262185 RXB262185 SGX262185 SQT262185 TAP262185 TKL262185 TUH262185 UED262185 UNZ262185 UXV262185 VHR262185 VRN262185 WBJ262185 WLF262185 WVB262185 E327721 IP327721 SL327721 ACH327721 AMD327721 AVZ327721 BFV327721 BPR327721 BZN327721 CJJ327721 CTF327721 DDB327721 DMX327721 DWT327721 EGP327721 EQL327721 FAH327721 FKD327721 FTZ327721 GDV327721 GNR327721 GXN327721 HHJ327721 HRF327721 IBB327721 IKX327721 IUT327721 JEP327721 JOL327721 JYH327721 KID327721 KRZ327721 LBV327721 LLR327721 LVN327721 MFJ327721 MPF327721 MZB327721 NIX327721 NST327721 OCP327721 OML327721 OWH327721 PGD327721 PPZ327721 PZV327721 QJR327721 QTN327721 RDJ327721 RNF327721 RXB327721 SGX327721 SQT327721 TAP327721 TKL327721 TUH327721 UED327721 UNZ327721 UXV327721 VHR327721 VRN327721 WBJ327721 WLF327721 WVB327721 E393257 IP393257 SL393257 ACH393257 AMD393257 AVZ393257 BFV393257 BPR393257 BZN393257 CJJ393257 CTF393257 DDB393257 DMX393257 DWT393257 EGP393257 EQL393257 FAH393257 FKD393257 FTZ393257 GDV393257 GNR393257 GXN393257 HHJ393257 HRF393257 IBB393257 IKX393257 IUT393257 JEP393257 JOL393257 JYH393257 KID393257 KRZ393257 LBV393257 LLR393257 LVN393257 MFJ393257 MPF393257 MZB393257 NIX393257 NST393257 OCP393257 OML393257 OWH393257 PGD393257 PPZ393257 PZV393257 QJR393257 QTN393257 RDJ393257 RNF393257 RXB393257 SGX393257 SQT393257 TAP393257 TKL393257 TUH393257 UED393257 UNZ393257 UXV393257 VHR393257 VRN393257 WBJ393257 WLF393257 WVB393257 E458793 IP458793 SL458793 ACH458793 AMD458793 AVZ458793 BFV458793 BPR458793 BZN458793 CJJ458793 CTF458793 DDB458793 DMX458793 DWT458793 EGP458793 EQL458793 FAH458793 FKD458793 FTZ458793 GDV458793 GNR458793 GXN458793 HHJ458793 HRF458793 IBB458793 IKX458793 IUT458793 JEP458793 JOL458793 JYH458793 KID458793 KRZ458793 LBV458793 LLR458793 LVN458793 MFJ458793 MPF458793 MZB458793 NIX458793 NST458793 OCP458793 OML458793 OWH458793 PGD458793 PPZ458793 PZV458793 QJR458793 QTN458793 RDJ458793 RNF458793 RXB458793 SGX458793 SQT458793 TAP458793 TKL458793 TUH458793 UED458793 UNZ458793 UXV458793 VHR458793 VRN458793 WBJ458793 WLF458793 WVB458793 E524329 IP524329 SL524329 ACH524329 AMD524329 AVZ524329 BFV524329 BPR524329 BZN524329 CJJ524329 CTF524329 DDB524329 DMX524329 DWT524329 EGP524329 EQL524329 FAH524329 FKD524329 FTZ524329 GDV524329 GNR524329 GXN524329 HHJ524329 HRF524329 IBB524329 IKX524329 IUT524329 JEP524329 JOL524329 JYH524329 KID524329 KRZ524329 LBV524329 LLR524329 LVN524329 MFJ524329 MPF524329 MZB524329 NIX524329 NST524329 OCP524329 OML524329 OWH524329 PGD524329 PPZ524329 PZV524329 QJR524329 QTN524329 RDJ524329 RNF524329 RXB524329 SGX524329 SQT524329 TAP524329 TKL524329 TUH524329 UED524329 UNZ524329 UXV524329 VHR524329 VRN524329 WBJ524329 WLF524329 WVB524329 E589865 IP589865 SL589865 ACH589865 AMD589865 AVZ589865 BFV589865 BPR589865 BZN589865 CJJ589865 CTF589865 DDB589865 DMX589865 DWT589865 EGP589865 EQL589865 FAH589865 FKD589865 FTZ589865 GDV589865 GNR589865 GXN589865 HHJ589865 HRF589865 IBB589865 IKX589865 IUT589865 JEP589865 JOL589865 JYH589865 KID589865 KRZ589865 LBV589865 LLR589865 LVN589865 MFJ589865 MPF589865 MZB589865 NIX589865 NST589865 OCP589865 OML589865 OWH589865 PGD589865 PPZ589865 PZV589865 QJR589865 QTN589865 RDJ589865 RNF589865 RXB589865 SGX589865 SQT589865 TAP589865 TKL589865 TUH589865 UED589865 UNZ589865 UXV589865 VHR589865 VRN589865 WBJ589865 WLF589865 WVB589865 E655401 IP655401 SL655401 ACH655401 AMD655401 AVZ655401 BFV655401 BPR655401 BZN655401 CJJ655401 CTF655401 DDB655401 DMX655401 DWT655401 EGP655401 EQL655401 FAH655401 FKD655401 FTZ655401 GDV655401 GNR655401 GXN655401 HHJ655401 HRF655401 IBB655401 IKX655401 IUT655401 JEP655401 JOL655401 JYH655401 KID655401 KRZ655401 LBV655401 LLR655401 LVN655401 MFJ655401 MPF655401 MZB655401 NIX655401 NST655401 OCP655401 OML655401 OWH655401 PGD655401 PPZ655401 PZV655401 QJR655401 QTN655401 RDJ655401 RNF655401 RXB655401 SGX655401 SQT655401 TAP655401 TKL655401 TUH655401 UED655401 UNZ655401 UXV655401 VHR655401 VRN655401 WBJ655401 WLF655401 WVB655401 E720937 IP720937 SL720937 ACH720937 AMD720937 AVZ720937 BFV720937 BPR720937 BZN720937 CJJ720937 CTF720937 DDB720937 DMX720937 DWT720937 EGP720937 EQL720937 FAH720937 FKD720937 FTZ720937 GDV720937 GNR720937 GXN720937 HHJ720937 HRF720937 IBB720937 IKX720937 IUT720937 JEP720937 JOL720937 JYH720937 KID720937 KRZ720937 LBV720937 LLR720937 LVN720937 MFJ720937 MPF720937 MZB720937 NIX720937 NST720937 OCP720937 OML720937 OWH720937 PGD720937 PPZ720937 PZV720937 QJR720937 QTN720937 RDJ720937 RNF720937 RXB720937 SGX720937 SQT720937 TAP720937 TKL720937 TUH720937 UED720937 UNZ720937 UXV720937 VHR720937 VRN720937 WBJ720937 WLF720937 WVB720937 E786473 IP786473 SL786473 ACH786473 AMD786473 AVZ786473 BFV786473 BPR786473 BZN786473 CJJ786473 CTF786473 DDB786473 DMX786473 DWT786473 EGP786473 EQL786473 FAH786473 FKD786473 FTZ786473 GDV786473 GNR786473 GXN786473 HHJ786473 HRF786473 IBB786473 IKX786473 IUT786473 JEP786473 JOL786473 JYH786473 KID786473 KRZ786473 LBV786473 LLR786473 LVN786473 MFJ786473 MPF786473 MZB786473 NIX786473 NST786473 OCP786473 OML786473 OWH786473 PGD786473 PPZ786473 PZV786473 QJR786473 QTN786473 RDJ786473 RNF786473 RXB786473 SGX786473 SQT786473 TAP786473 TKL786473 TUH786473 UED786473 UNZ786473 UXV786473 VHR786473 VRN786473 WBJ786473 WLF786473 WVB786473 E852009 IP852009 SL852009 ACH852009 AMD852009 AVZ852009 BFV852009 BPR852009 BZN852009 CJJ852009 CTF852009 DDB852009 DMX852009 DWT852009 EGP852009 EQL852009 FAH852009 FKD852009 FTZ852009 GDV852009 GNR852009 GXN852009 HHJ852009 HRF852009 IBB852009 IKX852009 IUT852009 JEP852009 JOL852009 JYH852009 KID852009 KRZ852009 LBV852009 LLR852009 LVN852009 MFJ852009 MPF852009 MZB852009 NIX852009 NST852009 OCP852009 OML852009 OWH852009 PGD852009 PPZ852009 PZV852009 QJR852009 QTN852009 RDJ852009 RNF852009 RXB852009 SGX852009 SQT852009 TAP852009 TKL852009 TUH852009 UED852009 UNZ852009 UXV852009 VHR852009 VRN852009 WBJ852009 WLF852009 WVB852009 E917545 IP917545 SL917545 ACH917545 AMD917545 AVZ917545 BFV917545 BPR917545 BZN917545 CJJ917545 CTF917545 DDB917545 DMX917545 DWT917545 EGP917545 EQL917545 FAH917545 FKD917545 FTZ917545 GDV917545 GNR917545 GXN917545 HHJ917545 HRF917545 IBB917545 IKX917545 IUT917545 JEP917545 JOL917545 JYH917545 KID917545 KRZ917545 LBV917545 LLR917545 LVN917545 MFJ917545 MPF917545 MZB917545 NIX917545 NST917545 OCP917545 OML917545 OWH917545 PGD917545 PPZ917545 PZV917545 QJR917545 QTN917545 RDJ917545 RNF917545 RXB917545 SGX917545 SQT917545 TAP917545 TKL917545 TUH917545 UED917545 UNZ917545 UXV917545 VHR917545 VRN917545 WBJ917545 WLF917545 WVB917545 E983081 IP983081 SL983081 ACH983081 AMD983081 AVZ983081 BFV983081 BPR983081 BZN983081 CJJ983081 CTF983081 DDB983081 DMX983081 DWT983081 EGP983081 EQL983081 FAH983081 FKD983081 FTZ983081 GDV983081 GNR983081 GXN983081 HHJ983081 HRF983081 IBB983081 IKX983081 IUT983081 JEP983081 JOL983081 JYH983081 KID983081 KRZ983081 LBV983081 LLR983081 LVN983081 MFJ983081 MPF983081 MZB983081 NIX983081 NST983081 OCP983081 OML983081 OWH983081 PGD983081 PPZ983081 PZV983081 QJR983081 QTN983081 RDJ983081 RNF983081 RXB983081 SGX983081 SQT983081 TAP983081 TKL983081 TUH983081 UED983081 UNZ983081 UXV983081 VHR983081 VRN983081 WBJ983081 WLF983081" xr:uid="{BB4ED4D7-6D63-40B9-88F7-DDAEBFF97A85}">
      <formula1>Taip</formula1>
    </dataValidation>
    <dataValidation type="list" allowBlank="1" showInputMessage="1" showErrorMessage="1" sqref="N20:N52" xr:uid="{4527E04F-0948-423F-8CC4-11BF764B565B}">
      <formula1>"5,6"</formula1>
    </dataValidation>
  </dataValidations>
  <pageMargins left="0.23622047244094491" right="0.75" top="0.23622047244094491" bottom="0.27559055118110237" header="0.19685039370078741" footer="0.23622047244094491"/>
  <pageSetup paperSize="9" scale="49" fitToHeight="0" orientation="landscape" cellComments="asDisplayed"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F504DAC2-62BA-4177-8D89-1F74829F710C}">
          <x14:formula1>
            <xm:f>'Atostogų išmokų FN'!$C$6:$AG$6</xm:f>
          </x14:formula1>
          <xm:sqref>O20:O52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IT71"/>
  <sheetViews>
    <sheetView showGridLines="0" topLeftCell="D4" zoomScale="80" zoomScaleNormal="80" zoomScaleSheetLayoutView="75" workbookViewId="0">
      <selection activeCell="S20" sqref="S20"/>
    </sheetView>
  </sheetViews>
  <sheetFormatPr defaultRowHeight="13.2" x14ac:dyDescent="0.25"/>
  <cols>
    <col min="1" max="1" width="12.140625" style="10" customWidth="1"/>
    <col min="2" max="2" width="30" style="10" customWidth="1"/>
    <col min="3" max="4" width="24.42578125" style="10" customWidth="1"/>
    <col min="5" max="5" width="17.140625" style="10" customWidth="1"/>
    <col min="6" max="6" width="15.28515625" style="10" customWidth="1"/>
    <col min="7" max="7" width="14.7109375" style="10" customWidth="1"/>
    <col min="8" max="8" width="13.7109375" style="10" customWidth="1"/>
    <col min="9" max="9" width="20.42578125" style="10" customWidth="1"/>
    <col min="10" max="11" width="18.7109375" style="10" customWidth="1"/>
    <col min="12" max="12" width="16.7109375" style="10" customWidth="1"/>
    <col min="13" max="13" width="16.140625" style="10" customWidth="1"/>
    <col min="14" max="14" width="19.42578125" style="10" customWidth="1"/>
    <col min="15" max="15" width="18.42578125" style="10" customWidth="1"/>
    <col min="16" max="16" width="18.85546875" style="10" customWidth="1"/>
    <col min="17" max="17" width="21.28515625" style="10" customWidth="1"/>
    <col min="18" max="19" width="16.7109375" style="10" customWidth="1"/>
    <col min="20" max="20" width="9.28515625" style="10"/>
    <col min="21" max="21" width="20.85546875" style="10" customWidth="1"/>
    <col min="22" max="22" width="21.7109375" style="10" customWidth="1"/>
    <col min="23" max="249" width="9.28515625" style="10"/>
    <col min="250" max="250" width="12.140625" style="10" customWidth="1"/>
    <col min="251" max="251" width="30" style="10" customWidth="1"/>
    <col min="252" max="252" width="24.42578125" style="10" customWidth="1"/>
    <col min="253" max="253" width="17.140625" style="10" customWidth="1"/>
    <col min="254" max="254" width="15.28515625" style="10" customWidth="1"/>
    <col min="255" max="255" width="13.42578125" style="10" customWidth="1"/>
    <col min="256" max="257" width="12.7109375" style="10" customWidth="1"/>
    <col min="258" max="258" width="15" style="10" customWidth="1"/>
    <col min="259" max="259" width="16.7109375" style="10" customWidth="1"/>
    <col min="260" max="260" width="16.140625" style="10" customWidth="1"/>
    <col min="261" max="261" width="15.42578125" style="10" customWidth="1"/>
    <col min="262" max="262" width="15.7109375" style="10" customWidth="1"/>
    <col min="263" max="263" width="19.42578125" style="10" customWidth="1"/>
    <col min="264" max="264" width="15.7109375" style="10" customWidth="1"/>
    <col min="265" max="265" width="14.28515625" style="10" customWidth="1"/>
    <col min="266" max="266" width="15.7109375" style="10" customWidth="1"/>
    <col min="267" max="267" width="17.7109375" style="10" customWidth="1"/>
    <col min="268" max="268" width="19.7109375" style="10" customWidth="1"/>
    <col min="269" max="269" width="14.42578125" style="10" customWidth="1"/>
    <col min="270" max="505" width="9.28515625" style="10"/>
    <col min="506" max="506" width="12.140625" style="10" customWidth="1"/>
    <col min="507" max="507" width="30" style="10" customWidth="1"/>
    <col min="508" max="508" width="24.42578125" style="10" customWidth="1"/>
    <col min="509" max="509" width="17.140625" style="10" customWidth="1"/>
    <col min="510" max="510" width="15.28515625" style="10" customWidth="1"/>
    <col min="511" max="511" width="13.42578125" style="10" customWidth="1"/>
    <col min="512" max="513" width="12.7109375" style="10" customWidth="1"/>
    <col min="514" max="514" width="15" style="10" customWidth="1"/>
    <col min="515" max="515" width="16.7109375" style="10" customWidth="1"/>
    <col min="516" max="516" width="16.140625" style="10" customWidth="1"/>
    <col min="517" max="517" width="15.42578125" style="10" customWidth="1"/>
    <col min="518" max="518" width="15.7109375" style="10" customWidth="1"/>
    <col min="519" max="519" width="19.42578125" style="10" customWidth="1"/>
    <col min="520" max="520" width="15.7109375" style="10" customWidth="1"/>
    <col min="521" max="521" width="14.28515625" style="10" customWidth="1"/>
    <col min="522" max="522" width="15.7109375" style="10" customWidth="1"/>
    <col min="523" max="523" width="17.7109375" style="10" customWidth="1"/>
    <col min="524" max="524" width="19.7109375" style="10" customWidth="1"/>
    <col min="525" max="525" width="14.42578125" style="10" customWidth="1"/>
    <col min="526" max="761" width="9.28515625" style="10"/>
    <col min="762" max="762" width="12.140625" style="10" customWidth="1"/>
    <col min="763" max="763" width="30" style="10" customWidth="1"/>
    <col min="764" max="764" width="24.42578125" style="10" customWidth="1"/>
    <col min="765" max="765" width="17.140625" style="10" customWidth="1"/>
    <col min="766" max="766" width="15.28515625" style="10" customWidth="1"/>
    <col min="767" max="767" width="13.42578125" style="10" customWidth="1"/>
    <col min="768" max="769" width="12.7109375" style="10" customWidth="1"/>
    <col min="770" max="770" width="15" style="10" customWidth="1"/>
    <col min="771" max="771" width="16.7109375" style="10" customWidth="1"/>
    <col min="772" max="772" width="16.140625" style="10" customWidth="1"/>
    <col min="773" max="773" width="15.42578125" style="10" customWidth="1"/>
    <col min="774" max="774" width="15.7109375" style="10" customWidth="1"/>
    <col min="775" max="775" width="19.42578125" style="10" customWidth="1"/>
    <col min="776" max="776" width="15.7109375" style="10" customWidth="1"/>
    <col min="777" max="777" width="14.28515625" style="10" customWidth="1"/>
    <col min="778" max="778" width="15.7109375" style="10" customWidth="1"/>
    <col min="779" max="779" width="17.7109375" style="10" customWidth="1"/>
    <col min="780" max="780" width="19.7109375" style="10" customWidth="1"/>
    <col min="781" max="781" width="14.42578125" style="10" customWidth="1"/>
    <col min="782" max="1017" width="9.28515625" style="10"/>
    <col min="1018" max="1018" width="12.140625" style="10" customWidth="1"/>
    <col min="1019" max="1019" width="30" style="10" customWidth="1"/>
    <col min="1020" max="1020" width="24.42578125" style="10" customWidth="1"/>
    <col min="1021" max="1021" width="17.140625" style="10" customWidth="1"/>
    <col min="1022" max="1022" width="15.28515625" style="10" customWidth="1"/>
    <col min="1023" max="1023" width="13.42578125" style="10" customWidth="1"/>
    <col min="1024" max="1025" width="12.7109375" style="10" customWidth="1"/>
    <col min="1026" max="1026" width="15" style="10" customWidth="1"/>
    <col min="1027" max="1027" width="16.7109375" style="10" customWidth="1"/>
    <col min="1028" max="1028" width="16.140625" style="10" customWidth="1"/>
    <col min="1029" max="1029" width="15.42578125" style="10" customWidth="1"/>
    <col min="1030" max="1030" width="15.7109375" style="10" customWidth="1"/>
    <col min="1031" max="1031" width="19.42578125" style="10" customWidth="1"/>
    <col min="1032" max="1032" width="15.7109375" style="10" customWidth="1"/>
    <col min="1033" max="1033" width="14.28515625" style="10" customWidth="1"/>
    <col min="1034" max="1034" width="15.7109375" style="10" customWidth="1"/>
    <col min="1035" max="1035" width="17.7109375" style="10" customWidth="1"/>
    <col min="1036" max="1036" width="19.7109375" style="10" customWidth="1"/>
    <col min="1037" max="1037" width="14.42578125" style="10" customWidth="1"/>
    <col min="1038" max="1273" width="9.28515625" style="10"/>
    <col min="1274" max="1274" width="12.140625" style="10" customWidth="1"/>
    <col min="1275" max="1275" width="30" style="10" customWidth="1"/>
    <col min="1276" max="1276" width="24.42578125" style="10" customWidth="1"/>
    <col min="1277" max="1277" width="17.140625" style="10" customWidth="1"/>
    <col min="1278" max="1278" width="15.28515625" style="10" customWidth="1"/>
    <col min="1279" max="1279" width="13.42578125" style="10" customWidth="1"/>
    <col min="1280" max="1281" width="12.7109375" style="10" customWidth="1"/>
    <col min="1282" max="1282" width="15" style="10" customWidth="1"/>
    <col min="1283" max="1283" width="16.7109375" style="10" customWidth="1"/>
    <col min="1284" max="1284" width="16.140625" style="10" customWidth="1"/>
    <col min="1285" max="1285" width="15.42578125" style="10" customWidth="1"/>
    <col min="1286" max="1286" width="15.7109375" style="10" customWidth="1"/>
    <col min="1287" max="1287" width="19.42578125" style="10" customWidth="1"/>
    <col min="1288" max="1288" width="15.7109375" style="10" customWidth="1"/>
    <col min="1289" max="1289" width="14.28515625" style="10" customWidth="1"/>
    <col min="1290" max="1290" width="15.7109375" style="10" customWidth="1"/>
    <col min="1291" max="1291" width="17.7109375" style="10" customWidth="1"/>
    <col min="1292" max="1292" width="19.7109375" style="10" customWidth="1"/>
    <col min="1293" max="1293" width="14.42578125" style="10" customWidth="1"/>
    <col min="1294" max="1529" width="9.28515625" style="10"/>
    <col min="1530" max="1530" width="12.140625" style="10" customWidth="1"/>
    <col min="1531" max="1531" width="30" style="10" customWidth="1"/>
    <col min="1532" max="1532" width="24.42578125" style="10" customWidth="1"/>
    <col min="1533" max="1533" width="17.140625" style="10" customWidth="1"/>
    <col min="1534" max="1534" width="15.28515625" style="10" customWidth="1"/>
    <col min="1535" max="1535" width="13.42578125" style="10" customWidth="1"/>
    <col min="1536" max="1537" width="12.7109375" style="10" customWidth="1"/>
    <col min="1538" max="1538" width="15" style="10" customWidth="1"/>
    <col min="1539" max="1539" width="16.7109375" style="10" customWidth="1"/>
    <col min="1540" max="1540" width="16.140625" style="10" customWidth="1"/>
    <col min="1541" max="1541" width="15.42578125" style="10" customWidth="1"/>
    <col min="1542" max="1542" width="15.7109375" style="10" customWidth="1"/>
    <col min="1543" max="1543" width="19.42578125" style="10" customWidth="1"/>
    <col min="1544" max="1544" width="15.7109375" style="10" customWidth="1"/>
    <col min="1545" max="1545" width="14.28515625" style="10" customWidth="1"/>
    <col min="1546" max="1546" width="15.7109375" style="10" customWidth="1"/>
    <col min="1547" max="1547" width="17.7109375" style="10" customWidth="1"/>
    <col min="1548" max="1548" width="19.7109375" style="10" customWidth="1"/>
    <col min="1549" max="1549" width="14.42578125" style="10" customWidth="1"/>
    <col min="1550" max="1785" width="9.28515625" style="10"/>
    <col min="1786" max="1786" width="12.140625" style="10" customWidth="1"/>
    <col min="1787" max="1787" width="30" style="10" customWidth="1"/>
    <col min="1788" max="1788" width="24.42578125" style="10" customWidth="1"/>
    <col min="1789" max="1789" width="17.140625" style="10" customWidth="1"/>
    <col min="1790" max="1790" width="15.28515625" style="10" customWidth="1"/>
    <col min="1791" max="1791" width="13.42578125" style="10" customWidth="1"/>
    <col min="1792" max="1793" width="12.7109375" style="10" customWidth="1"/>
    <col min="1794" max="1794" width="15" style="10" customWidth="1"/>
    <col min="1795" max="1795" width="16.7109375" style="10" customWidth="1"/>
    <col min="1796" max="1796" width="16.140625" style="10" customWidth="1"/>
    <col min="1797" max="1797" width="15.42578125" style="10" customWidth="1"/>
    <col min="1798" max="1798" width="15.7109375" style="10" customWidth="1"/>
    <col min="1799" max="1799" width="19.42578125" style="10" customWidth="1"/>
    <col min="1800" max="1800" width="15.7109375" style="10" customWidth="1"/>
    <col min="1801" max="1801" width="14.28515625" style="10" customWidth="1"/>
    <col min="1802" max="1802" width="15.7109375" style="10" customWidth="1"/>
    <col min="1803" max="1803" width="17.7109375" style="10" customWidth="1"/>
    <col min="1804" max="1804" width="19.7109375" style="10" customWidth="1"/>
    <col min="1805" max="1805" width="14.42578125" style="10" customWidth="1"/>
    <col min="1806" max="2041" width="9.28515625" style="10"/>
    <col min="2042" max="2042" width="12.140625" style="10" customWidth="1"/>
    <col min="2043" max="2043" width="30" style="10" customWidth="1"/>
    <col min="2044" max="2044" width="24.42578125" style="10" customWidth="1"/>
    <col min="2045" max="2045" width="17.140625" style="10" customWidth="1"/>
    <col min="2046" max="2046" width="15.28515625" style="10" customWidth="1"/>
    <col min="2047" max="2047" width="13.42578125" style="10" customWidth="1"/>
    <col min="2048" max="2049" width="12.7109375" style="10" customWidth="1"/>
    <col min="2050" max="2050" width="15" style="10" customWidth="1"/>
    <col min="2051" max="2051" width="16.7109375" style="10" customWidth="1"/>
    <col min="2052" max="2052" width="16.140625" style="10" customWidth="1"/>
    <col min="2053" max="2053" width="15.42578125" style="10" customWidth="1"/>
    <col min="2054" max="2054" width="15.7109375" style="10" customWidth="1"/>
    <col min="2055" max="2055" width="19.42578125" style="10" customWidth="1"/>
    <col min="2056" max="2056" width="15.7109375" style="10" customWidth="1"/>
    <col min="2057" max="2057" width="14.28515625" style="10" customWidth="1"/>
    <col min="2058" max="2058" width="15.7109375" style="10" customWidth="1"/>
    <col min="2059" max="2059" width="17.7109375" style="10" customWidth="1"/>
    <col min="2060" max="2060" width="19.7109375" style="10" customWidth="1"/>
    <col min="2061" max="2061" width="14.42578125" style="10" customWidth="1"/>
    <col min="2062" max="2297" width="9.28515625" style="10"/>
    <col min="2298" max="2298" width="12.140625" style="10" customWidth="1"/>
    <col min="2299" max="2299" width="30" style="10" customWidth="1"/>
    <col min="2300" max="2300" width="24.42578125" style="10" customWidth="1"/>
    <col min="2301" max="2301" width="17.140625" style="10" customWidth="1"/>
    <col min="2302" max="2302" width="15.28515625" style="10" customWidth="1"/>
    <col min="2303" max="2303" width="13.42578125" style="10" customWidth="1"/>
    <col min="2304" max="2305" width="12.7109375" style="10" customWidth="1"/>
    <col min="2306" max="2306" width="15" style="10" customWidth="1"/>
    <col min="2307" max="2307" width="16.7109375" style="10" customWidth="1"/>
    <col min="2308" max="2308" width="16.140625" style="10" customWidth="1"/>
    <col min="2309" max="2309" width="15.42578125" style="10" customWidth="1"/>
    <col min="2310" max="2310" width="15.7109375" style="10" customWidth="1"/>
    <col min="2311" max="2311" width="19.42578125" style="10" customWidth="1"/>
    <col min="2312" max="2312" width="15.7109375" style="10" customWidth="1"/>
    <col min="2313" max="2313" width="14.28515625" style="10" customWidth="1"/>
    <col min="2314" max="2314" width="15.7109375" style="10" customWidth="1"/>
    <col min="2315" max="2315" width="17.7109375" style="10" customWidth="1"/>
    <col min="2316" max="2316" width="19.7109375" style="10" customWidth="1"/>
    <col min="2317" max="2317" width="14.42578125" style="10" customWidth="1"/>
    <col min="2318" max="2553" width="9.28515625" style="10"/>
    <col min="2554" max="2554" width="12.140625" style="10" customWidth="1"/>
    <col min="2555" max="2555" width="30" style="10" customWidth="1"/>
    <col min="2556" max="2556" width="24.42578125" style="10" customWidth="1"/>
    <col min="2557" max="2557" width="17.140625" style="10" customWidth="1"/>
    <col min="2558" max="2558" width="15.28515625" style="10" customWidth="1"/>
    <col min="2559" max="2559" width="13.42578125" style="10" customWidth="1"/>
    <col min="2560" max="2561" width="12.7109375" style="10" customWidth="1"/>
    <col min="2562" max="2562" width="15" style="10" customWidth="1"/>
    <col min="2563" max="2563" width="16.7109375" style="10" customWidth="1"/>
    <col min="2564" max="2564" width="16.140625" style="10" customWidth="1"/>
    <col min="2565" max="2565" width="15.42578125" style="10" customWidth="1"/>
    <col min="2566" max="2566" width="15.7109375" style="10" customWidth="1"/>
    <col min="2567" max="2567" width="19.42578125" style="10" customWidth="1"/>
    <col min="2568" max="2568" width="15.7109375" style="10" customWidth="1"/>
    <col min="2569" max="2569" width="14.28515625" style="10" customWidth="1"/>
    <col min="2570" max="2570" width="15.7109375" style="10" customWidth="1"/>
    <col min="2571" max="2571" width="17.7109375" style="10" customWidth="1"/>
    <col min="2572" max="2572" width="19.7109375" style="10" customWidth="1"/>
    <col min="2573" max="2573" width="14.42578125" style="10" customWidth="1"/>
    <col min="2574" max="2809" width="9.28515625" style="10"/>
    <col min="2810" max="2810" width="12.140625" style="10" customWidth="1"/>
    <col min="2811" max="2811" width="30" style="10" customWidth="1"/>
    <col min="2812" max="2812" width="24.42578125" style="10" customWidth="1"/>
    <col min="2813" max="2813" width="17.140625" style="10" customWidth="1"/>
    <col min="2814" max="2814" width="15.28515625" style="10" customWidth="1"/>
    <col min="2815" max="2815" width="13.42578125" style="10" customWidth="1"/>
    <col min="2816" max="2817" width="12.7109375" style="10" customWidth="1"/>
    <col min="2818" max="2818" width="15" style="10" customWidth="1"/>
    <col min="2819" max="2819" width="16.7109375" style="10" customWidth="1"/>
    <col min="2820" max="2820" width="16.140625" style="10" customWidth="1"/>
    <col min="2821" max="2821" width="15.42578125" style="10" customWidth="1"/>
    <col min="2822" max="2822" width="15.7109375" style="10" customWidth="1"/>
    <col min="2823" max="2823" width="19.42578125" style="10" customWidth="1"/>
    <col min="2824" max="2824" width="15.7109375" style="10" customWidth="1"/>
    <col min="2825" max="2825" width="14.28515625" style="10" customWidth="1"/>
    <col min="2826" max="2826" width="15.7109375" style="10" customWidth="1"/>
    <col min="2827" max="2827" width="17.7109375" style="10" customWidth="1"/>
    <col min="2828" max="2828" width="19.7109375" style="10" customWidth="1"/>
    <col min="2829" max="2829" width="14.42578125" style="10" customWidth="1"/>
    <col min="2830" max="3065" width="9.28515625" style="10"/>
    <col min="3066" max="3066" width="12.140625" style="10" customWidth="1"/>
    <col min="3067" max="3067" width="30" style="10" customWidth="1"/>
    <col min="3068" max="3068" width="24.42578125" style="10" customWidth="1"/>
    <col min="3069" max="3069" width="17.140625" style="10" customWidth="1"/>
    <col min="3070" max="3070" width="15.28515625" style="10" customWidth="1"/>
    <col min="3071" max="3071" width="13.42578125" style="10" customWidth="1"/>
    <col min="3072" max="3073" width="12.7109375" style="10" customWidth="1"/>
    <col min="3074" max="3074" width="15" style="10" customWidth="1"/>
    <col min="3075" max="3075" width="16.7109375" style="10" customWidth="1"/>
    <col min="3076" max="3076" width="16.140625" style="10" customWidth="1"/>
    <col min="3077" max="3077" width="15.42578125" style="10" customWidth="1"/>
    <col min="3078" max="3078" width="15.7109375" style="10" customWidth="1"/>
    <col min="3079" max="3079" width="19.42578125" style="10" customWidth="1"/>
    <col min="3080" max="3080" width="15.7109375" style="10" customWidth="1"/>
    <col min="3081" max="3081" width="14.28515625" style="10" customWidth="1"/>
    <col min="3082" max="3082" width="15.7109375" style="10" customWidth="1"/>
    <col min="3083" max="3083" width="17.7109375" style="10" customWidth="1"/>
    <col min="3084" max="3084" width="19.7109375" style="10" customWidth="1"/>
    <col min="3085" max="3085" width="14.42578125" style="10" customWidth="1"/>
    <col min="3086" max="3321" width="9.28515625" style="10"/>
    <col min="3322" max="3322" width="12.140625" style="10" customWidth="1"/>
    <col min="3323" max="3323" width="30" style="10" customWidth="1"/>
    <col min="3324" max="3324" width="24.42578125" style="10" customWidth="1"/>
    <col min="3325" max="3325" width="17.140625" style="10" customWidth="1"/>
    <col min="3326" max="3326" width="15.28515625" style="10" customWidth="1"/>
    <col min="3327" max="3327" width="13.42578125" style="10" customWidth="1"/>
    <col min="3328" max="3329" width="12.7109375" style="10" customWidth="1"/>
    <col min="3330" max="3330" width="15" style="10" customWidth="1"/>
    <col min="3331" max="3331" width="16.7109375" style="10" customWidth="1"/>
    <col min="3332" max="3332" width="16.140625" style="10" customWidth="1"/>
    <col min="3333" max="3333" width="15.42578125" style="10" customWidth="1"/>
    <col min="3334" max="3334" width="15.7109375" style="10" customWidth="1"/>
    <col min="3335" max="3335" width="19.42578125" style="10" customWidth="1"/>
    <col min="3336" max="3336" width="15.7109375" style="10" customWidth="1"/>
    <col min="3337" max="3337" width="14.28515625" style="10" customWidth="1"/>
    <col min="3338" max="3338" width="15.7109375" style="10" customWidth="1"/>
    <col min="3339" max="3339" width="17.7109375" style="10" customWidth="1"/>
    <col min="3340" max="3340" width="19.7109375" style="10" customWidth="1"/>
    <col min="3341" max="3341" width="14.42578125" style="10" customWidth="1"/>
    <col min="3342" max="3577" width="9.28515625" style="10"/>
    <col min="3578" max="3578" width="12.140625" style="10" customWidth="1"/>
    <col min="3579" max="3579" width="30" style="10" customWidth="1"/>
    <col min="3580" max="3580" width="24.42578125" style="10" customWidth="1"/>
    <col min="3581" max="3581" width="17.140625" style="10" customWidth="1"/>
    <col min="3582" max="3582" width="15.28515625" style="10" customWidth="1"/>
    <col min="3583" max="3583" width="13.42578125" style="10" customWidth="1"/>
    <col min="3584" max="3585" width="12.7109375" style="10" customWidth="1"/>
    <col min="3586" max="3586" width="15" style="10" customWidth="1"/>
    <col min="3587" max="3587" width="16.7109375" style="10" customWidth="1"/>
    <col min="3588" max="3588" width="16.140625" style="10" customWidth="1"/>
    <col min="3589" max="3589" width="15.42578125" style="10" customWidth="1"/>
    <col min="3590" max="3590" width="15.7109375" style="10" customWidth="1"/>
    <col min="3591" max="3591" width="19.42578125" style="10" customWidth="1"/>
    <col min="3592" max="3592" width="15.7109375" style="10" customWidth="1"/>
    <col min="3593" max="3593" width="14.28515625" style="10" customWidth="1"/>
    <col min="3594" max="3594" width="15.7109375" style="10" customWidth="1"/>
    <col min="3595" max="3595" width="17.7109375" style="10" customWidth="1"/>
    <col min="3596" max="3596" width="19.7109375" style="10" customWidth="1"/>
    <col min="3597" max="3597" width="14.42578125" style="10" customWidth="1"/>
    <col min="3598" max="3833" width="9.28515625" style="10"/>
    <col min="3834" max="3834" width="12.140625" style="10" customWidth="1"/>
    <col min="3835" max="3835" width="30" style="10" customWidth="1"/>
    <col min="3836" max="3836" width="24.42578125" style="10" customWidth="1"/>
    <col min="3837" max="3837" width="17.140625" style="10" customWidth="1"/>
    <col min="3838" max="3838" width="15.28515625" style="10" customWidth="1"/>
    <col min="3839" max="3839" width="13.42578125" style="10" customWidth="1"/>
    <col min="3840" max="3841" width="12.7109375" style="10" customWidth="1"/>
    <col min="3842" max="3842" width="15" style="10" customWidth="1"/>
    <col min="3843" max="3843" width="16.7109375" style="10" customWidth="1"/>
    <col min="3844" max="3844" width="16.140625" style="10" customWidth="1"/>
    <col min="3845" max="3845" width="15.42578125" style="10" customWidth="1"/>
    <col min="3846" max="3846" width="15.7109375" style="10" customWidth="1"/>
    <col min="3847" max="3847" width="19.42578125" style="10" customWidth="1"/>
    <col min="3848" max="3848" width="15.7109375" style="10" customWidth="1"/>
    <col min="3849" max="3849" width="14.28515625" style="10" customWidth="1"/>
    <col min="3850" max="3850" width="15.7109375" style="10" customWidth="1"/>
    <col min="3851" max="3851" width="17.7109375" style="10" customWidth="1"/>
    <col min="3852" max="3852" width="19.7109375" style="10" customWidth="1"/>
    <col min="3853" max="3853" width="14.42578125" style="10" customWidth="1"/>
    <col min="3854" max="4089" width="9.28515625" style="10"/>
    <col min="4090" max="4090" width="12.140625" style="10" customWidth="1"/>
    <col min="4091" max="4091" width="30" style="10" customWidth="1"/>
    <col min="4092" max="4092" width="24.42578125" style="10" customWidth="1"/>
    <col min="4093" max="4093" width="17.140625" style="10" customWidth="1"/>
    <col min="4094" max="4094" width="15.28515625" style="10" customWidth="1"/>
    <col min="4095" max="4095" width="13.42578125" style="10" customWidth="1"/>
    <col min="4096" max="4097" width="12.7109375" style="10" customWidth="1"/>
    <col min="4098" max="4098" width="15" style="10" customWidth="1"/>
    <col min="4099" max="4099" width="16.7109375" style="10" customWidth="1"/>
    <col min="4100" max="4100" width="16.140625" style="10" customWidth="1"/>
    <col min="4101" max="4101" width="15.42578125" style="10" customWidth="1"/>
    <col min="4102" max="4102" width="15.7109375" style="10" customWidth="1"/>
    <col min="4103" max="4103" width="19.42578125" style="10" customWidth="1"/>
    <col min="4104" max="4104" width="15.7109375" style="10" customWidth="1"/>
    <col min="4105" max="4105" width="14.28515625" style="10" customWidth="1"/>
    <col min="4106" max="4106" width="15.7109375" style="10" customWidth="1"/>
    <col min="4107" max="4107" width="17.7109375" style="10" customWidth="1"/>
    <col min="4108" max="4108" width="19.7109375" style="10" customWidth="1"/>
    <col min="4109" max="4109" width="14.42578125" style="10" customWidth="1"/>
    <col min="4110" max="4345" width="9.28515625" style="10"/>
    <col min="4346" max="4346" width="12.140625" style="10" customWidth="1"/>
    <col min="4347" max="4347" width="30" style="10" customWidth="1"/>
    <col min="4348" max="4348" width="24.42578125" style="10" customWidth="1"/>
    <col min="4349" max="4349" width="17.140625" style="10" customWidth="1"/>
    <col min="4350" max="4350" width="15.28515625" style="10" customWidth="1"/>
    <col min="4351" max="4351" width="13.42578125" style="10" customWidth="1"/>
    <col min="4352" max="4353" width="12.7109375" style="10" customWidth="1"/>
    <col min="4354" max="4354" width="15" style="10" customWidth="1"/>
    <col min="4355" max="4355" width="16.7109375" style="10" customWidth="1"/>
    <col min="4356" max="4356" width="16.140625" style="10" customWidth="1"/>
    <col min="4357" max="4357" width="15.42578125" style="10" customWidth="1"/>
    <col min="4358" max="4358" width="15.7109375" style="10" customWidth="1"/>
    <col min="4359" max="4359" width="19.42578125" style="10" customWidth="1"/>
    <col min="4360" max="4360" width="15.7109375" style="10" customWidth="1"/>
    <col min="4361" max="4361" width="14.28515625" style="10" customWidth="1"/>
    <col min="4362" max="4362" width="15.7109375" style="10" customWidth="1"/>
    <col min="4363" max="4363" width="17.7109375" style="10" customWidth="1"/>
    <col min="4364" max="4364" width="19.7109375" style="10" customWidth="1"/>
    <col min="4365" max="4365" width="14.42578125" style="10" customWidth="1"/>
    <col min="4366" max="4601" width="9.28515625" style="10"/>
    <col min="4602" max="4602" width="12.140625" style="10" customWidth="1"/>
    <col min="4603" max="4603" width="30" style="10" customWidth="1"/>
    <col min="4604" max="4604" width="24.42578125" style="10" customWidth="1"/>
    <col min="4605" max="4605" width="17.140625" style="10" customWidth="1"/>
    <col min="4606" max="4606" width="15.28515625" style="10" customWidth="1"/>
    <col min="4607" max="4607" width="13.42578125" style="10" customWidth="1"/>
    <col min="4608" max="4609" width="12.7109375" style="10" customWidth="1"/>
    <col min="4610" max="4610" width="15" style="10" customWidth="1"/>
    <col min="4611" max="4611" width="16.7109375" style="10" customWidth="1"/>
    <col min="4612" max="4612" width="16.140625" style="10" customWidth="1"/>
    <col min="4613" max="4613" width="15.42578125" style="10" customWidth="1"/>
    <col min="4614" max="4614" width="15.7109375" style="10" customWidth="1"/>
    <col min="4615" max="4615" width="19.42578125" style="10" customWidth="1"/>
    <col min="4616" max="4616" width="15.7109375" style="10" customWidth="1"/>
    <col min="4617" max="4617" width="14.28515625" style="10" customWidth="1"/>
    <col min="4618" max="4618" width="15.7109375" style="10" customWidth="1"/>
    <col min="4619" max="4619" width="17.7109375" style="10" customWidth="1"/>
    <col min="4620" max="4620" width="19.7109375" style="10" customWidth="1"/>
    <col min="4621" max="4621" width="14.42578125" style="10" customWidth="1"/>
    <col min="4622" max="4857" width="9.28515625" style="10"/>
    <col min="4858" max="4858" width="12.140625" style="10" customWidth="1"/>
    <col min="4859" max="4859" width="30" style="10" customWidth="1"/>
    <col min="4860" max="4860" width="24.42578125" style="10" customWidth="1"/>
    <col min="4861" max="4861" width="17.140625" style="10" customWidth="1"/>
    <col min="4862" max="4862" width="15.28515625" style="10" customWidth="1"/>
    <col min="4863" max="4863" width="13.42578125" style="10" customWidth="1"/>
    <col min="4864" max="4865" width="12.7109375" style="10" customWidth="1"/>
    <col min="4866" max="4866" width="15" style="10" customWidth="1"/>
    <col min="4867" max="4867" width="16.7109375" style="10" customWidth="1"/>
    <col min="4868" max="4868" width="16.140625" style="10" customWidth="1"/>
    <col min="4869" max="4869" width="15.42578125" style="10" customWidth="1"/>
    <col min="4870" max="4870" width="15.7109375" style="10" customWidth="1"/>
    <col min="4871" max="4871" width="19.42578125" style="10" customWidth="1"/>
    <col min="4872" max="4872" width="15.7109375" style="10" customWidth="1"/>
    <col min="4873" max="4873" width="14.28515625" style="10" customWidth="1"/>
    <col min="4874" max="4874" width="15.7109375" style="10" customWidth="1"/>
    <col min="4875" max="4875" width="17.7109375" style="10" customWidth="1"/>
    <col min="4876" max="4876" width="19.7109375" style="10" customWidth="1"/>
    <col min="4877" max="4877" width="14.42578125" style="10" customWidth="1"/>
    <col min="4878" max="5113" width="9.28515625" style="10"/>
    <col min="5114" max="5114" width="12.140625" style="10" customWidth="1"/>
    <col min="5115" max="5115" width="30" style="10" customWidth="1"/>
    <col min="5116" max="5116" width="24.42578125" style="10" customWidth="1"/>
    <col min="5117" max="5117" width="17.140625" style="10" customWidth="1"/>
    <col min="5118" max="5118" width="15.28515625" style="10" customWidth="1"/>
    <col min="5119" max="5119" width="13.42578125" style="10" customWidth="1"/>
    <col min="5120" max="5121" width="12.7109375" style="10" customWidth="1"/>
    <col min="5122" max="5122" width="15" style="10" customWidth="1"/>
    <col min="5123" max="5123" width="16.7109375" style="10" customWidth="1"/>
    <col min="5124" max="5124" width="16.140625" style="10" customWidth="1"/>
    <col min="5125" max="5125" width="15.42578125" style="10" customWidth="1"/>
    <col min="5126" max="5126" width="15.7109375" style="10" customWidth="1"/>
    <col min="5127" max="5127" width="19.42578125" style="10" customWidth="1"/>
    <col min="5128" max="5128" width="15.7109375" style="10" customWidth="1"/>
    <col min="5129" max="5129" width="14.28515625" style="10" customWidth="1"/>
    <col min="5130" max="5130" width="15.7109375" style="10" customWidth="1"/>
    <col min="5131" max="5131" width="17.7109375" style="10" customWidth="1"/>
    <col min="5132" max="5132" width="19.7109375" style="10" customWidth="1"/>
    <col min="5133" max="5133" width="14.42578125" style="10" customWidth="1"/>
    <col min="5134" max="5369" width="9.28515625" style="10"/>
    <col min="5370" max="5370" width="12.140625" style="10" customWidth="1"/>
    <col min="5371" max="5371" width="30" style="10" customWidth="1"/>
    <col min="5372" max="5372" width="24.42578125" style="10" customWidth="1"/>
    <col min="5373" max="5373" width="17.140625" style="10" customWidth="1"/>
    <col min="5374" max="5374" width="15.28515625" style="10" customWidth="1"/>
    <col min="5375" max="5375" width="13.42578125" style="10" customWidth="1"/>
    <col min="5376" max="5377" width="12.7109375" style="10" customWidth="1"/>
    <col min="5378" max="5378" width="15" style="10" customWidth="1"/>
    <col min="5379" max="5379" width="16.7109375" style="10" customWidth="1"/>
    <col min="5380" max="5380" width="16.140625" style="10" customWidth="1"/>
    <col min="5381" max="5381" width="15.42578125" style="10" customWidth="1"/>
    <col min="5382" max="5382" width="15.7109375" style="10" customWidth="1"/>
    <col min="5383" max="5383" width="19.42578125" style="10" customWidth="1"/>
    <col min="5384" max="5384" width="15.7109375" style="10" customWidth="1"/>
    <col min="5385" max="5385" width="14.28515625" style="10" customWidth="1"/>
    <col min="5386" max="5386" width="15.7109375" style="10" customWidth="1"/>
    <col min="5387" max="5387" width="17.7109375" style="10" customWidth="1"/>
    <col min="5388" max="5388" width="19.7109375" style="10" customWidth="1"/>
    <col min="5389" max="5389" width="14.42578125" style="10" customWidth="1"/>
    <col min="5390" max="5625" width="9.28515625" style="10"/>
    <col min="5626" max="5626" width="12.140625" style="10" customWidth="1"/>
    <col min="5627" max="5627" width="30" style="10" customWidth="1"/>
    <col min="5628" max="5628" width="24.42578125" style="10" customWidth="1"/>
    <col min="5629" max="5629" width="17.140625" style="10" customWidth="1"/>
    <col min="5630" max="5630" width="15.28515625" style="10" customWidth="1"/>
    <col min="5631" max="5631" width="13.42578125" style="10" customWidth="1"/>
    <col min="5632" max="5633" width="12.7109375" style="10" customWidth="1"/>
    <col min="5634" max="5634" width="15" style="10" customWidth="1"/>
    <col min="5635" max="5635" width="16.7109375" style="10" customWidth="1"/>
    <col min="5636" max="5636" width="16.140625" style="10" customWidth="1"/>
    <col min="5637" max="5637" width="15.42578125" style="10" customWidth="1"/>
    <col min="5638" max="5638" width="15.7109375" style="10" customWidth="1"/>
    <col min="5639" max="5639" width="19.42578125" style="10" customWidth="1"/>
    <col min="5640" max="5640" width="15.7109375" style="10" customWidth="1"/>
    <col min="5641" max="5641" width="14.28515625" style="10" customWidth="1"/>
    <col min="5642" max="5642" width="15.7109375" style="10" customWidth="1"/>
    <col min="5643" max="5643" width="17.7109375" style="10" customWidth="1"/>
    <col min="5644" max="5644" width="19.7109375" style="10" customWidth="1"/>
    <col min="5645" max="5645" width="14.42578125" style="10" customWidth="1"/>
    <col min="5646" max="5881" width="9.28515625" style="10"/>
    <col min="5882" max="5882" width="12.140625" style="10" customWidth="1"/>
    <col min="5883" max="5883" width="30" style="10" customWidth="1"/>
    <col min="5884" max="5884" width="24.42578125" style="10" customWidth="1"/>
    <col min="5885" max="5885" width="17.140625" style="10" customWidth="1"/>
    <col min="5886" max="5886" width="15.28515625" style="10" customWidth="1"/>
    <col min="5887" max="5887" width="13.42578125" style="10" customWidth="1"/>
    <col min="5888" max="5889" width="12.7109375" style="10" customWidth="1"/>
    <col min="5890" max="5890" width="15" style="10" customWidth="1"/>
    <col min="5891" max="5891" width="16.7109375" style="10" customWidth="1"/>
    <col min="5892" max="5892" width="16.140625" style="10" customWidth="1"/>
    <col min="5893" max="5893" width="15.42578125" style="10" customWidth="1"/>
    <col min="5894" max="5894" width="15.7109375" style="10" customWidth="1"/>
    <col min="5895" max="5895" width="19.42578125" style="10" customWidth="1"/>
    <col min="5896" max="5896" width="15.7109375" style="10" customWidth="1"/>
    <col min="5897" max="5897" width="14.28515625" style="10" customWidth="1"/>
    <col min="5898" max="5898" width="15.7109375" style="10" customWidth="1"/>
    <col min="5899" max="5899" width="17.7109375" style="10" customWidth="1"/>
    <col min="5900" max="5900" width="19.7109375" style="10" customWidth="1"/>
    <col min="5901" max="5901" width="14.42578125" style="10" customWidth="1"/>
    <col min="5902" max="6137" width="9.28515625" style="10"/>
    <col min="6138" max="6138" width="12.140625" style="10" customWidth="1"/>
    <col min="6139" max="6139" width="30" style="10" customWidth="1"/>
    <col min="6140" max="6140" width="24.42578125" style="10" customWidth="1"/>
    <col min="6141" max="6141" width="17.140625" style="10" customWidth="1"/>
    <col min="6142" max="6142" width="15.28515625" style="10" customWidth="1"/>
    <col min="6143" max="6143" width="13.42578125" style="10" customWidth="1"/>
    <col min="6144" max="6145" width="12.7109375" style="10" customWidth="1"/>
    <col min="6146" max="6146" width="15" style="10" customWidth="1"/>
    <col min="6147" max="6147" width="16.7109375" style="10" customWidth="1"/>
    <col min="6148" max="6148" width="16.140625" style="10" customWidth="1"/>
    <col min="6149" max="6149" width="15.42578125" style="10" customWidth="1"/>
    <col min="6150" max="6150" width="15.7109375" style="10" customWidth="1"/>
    <col min="6151" max="6151" width="19.42578125" style="10" customWidth="1"/>
    <col min="6152" max="6152" width="15.7109375" style="10" customWidth="1"/>
    <col min="6153" max="6153" width="14.28515625" style="10" customWidth="1"/>
    <col min="6154" max="6154" width="15.7109375" style="10" customWidth="1"/>
    <col min="6155" max="6155" width="17.7109375" style="10" customWidth="1"/>
    <col min="6156" max="6156" width="19.7109375" style="10" customWidth="1"/>
    <col min="6157" max="6157" width="14.42578125" style="10" customWidth="1"/>
    <col min="6158" max="6393" width="9.28515625" style="10"/>
    <col min="6394" max="6394" width="12.140625" style="10" customWidth="1"/>
    <col min="6395" max="6395" width="30" style="10" customWidth="1"/>
    <col min="6396" max="6396" width="24.42578125" style="10" customWidth="1"/>
    <col min="6397" max="6397" width="17.140625" style="10" customWidth="1"/>
    <col min="6398" max="6398" width="15.28515625" style="10" customWidth="1"/>
    <col min="6399" max="6399" width="13.42578125" style="10" customWidth="1"/>
    <col min="6400" max="6401" width="12.7109375" style="10" customWidth="1"/>
    <col min="6402" max="6402" width="15" style="10" customWidth="1"/>
    <col min="6403" max="6403" width="16.7109375" style="10" customWidth="1"/>
    <col min="6404" max="6404" width="16.140625" style="10" customWidth="1"/>
    <col min="6405" max="6405" width="15.42578125" style="10" customWidth="1"/>
    <col min="6406" max="6406" width="15.7109375" style="10" customWidth="1"/>
    <col min="6407" max="6407" width="19.42578125" style="10" customWidth="1"/>
    <col min="6408" max="6408" width="15.7109375" style="10" customWidth="1"/>
    <col min="6409" max="6409" width="14.28515625" style="10" customWidth="1"/>
    <col min="6410" max="6410" width="15.7109375" style="10" customWidth="1"/>
    <col min="6411" max="6411" width="17.7109375" style="10" customWidth="1"/>
    <col min="6412" max="6412" width="19.7109375" style="10" customWidth="1"/>
    <col min="6413" max="6413" width="14.42578125" style="10" customWidth="1"/>
    <col min="6414" max="6649" width="9.28515625" style="10"/>
    <col min="6650" max="6650" width="12.140625" style="10" customWidth="1"/>
    <col min="6651" max="6651" width="30" style="10" customWidth="1"/>
    <col min="6652" max="6652" width="24.42578125" style="10" customWidth="1"/>
    <col min="6653" max="6653" width="17.140625" style="10" customWidth="1"/>
    <col min="6654" max="6654" width="15.28515625" style="10" customWidth="1"/>
    <col min="6655" max="6655" width="13.42578125" style="10" customWidth="1"/>
    <col min="6656" max="6657" width="12.7109375" style="10" customWidth="1"/>
    <col min="6658" max="6658" width="15" style="10" customWidth="1"/>
    <col min="6659" max="6659" width="16.7109375" style="10" customWidth="1"/>
    <col min="6660" max="6660" width="16.140625" style="10" customWidth="1"/>
    <col min="6661" max="6661" width="15.42578125" style="10" customWidth="1"/>
    <col min="6662" max="6662" width="15.7109375" style="10" customWidth="1"/>
    <col min="6663" max="6663" width="19.42578125" style="10" customWidth="1"/>
    <col min="6664" max="6664" width="15.7109375" style="10" customWidth="1"/>
    <col min="6665" max="6665" width="14.28515625" style="10" customWidth="1"/>
    <col min="6666" max="6666" width="15.7109375" style="10" customWidth="1"/>
    <col min="6667" max="6667" width="17.7109375" style="10" customWidth="1"/>
    <col min="6668" max="6668" width="19.7109375" style="10" customWidth="1"/>
    <col min="6669" max="6669" width="14.42578125" style="10" customWidth="1"/>
    <col min="6670" max="6905" width="9.28515625" style="10"/>
    <col min="6906" max="6906" width="12.140625" style="10" customWidth="1"/>
    <col min="6907" max="6907" width="30" style="10" customWidth="1"/>
    <col min="6908" max="6908" width="24.42578125" style="10" customWidth="1"/>
    <col min="6909" max="6909" width="17.140625" style="10" customWidth="1"/>
    <col min="6910" max="6910" width="15.28515625" style="10" customWidth="1"/>
    <col min="6911" max="6911" width="13.42578125" style="10" customWidth="1"/>
    <col min="6912" max="6913" width="12.7109375" style="10" customWidth="1"/>
    <col min="6914" max="6914" width="15" style="10" customWidth="1"/>
    <col min="6915" max="6915" width="16.7109375" style="10" customWidth="1"/>
    <col min="6916" max="6916" width="16.140625" style="10" customWidth="1"/>
    <col min="6917" max="6917" width="15.42578125" style="10" customWidth="1"/>
    <col min="6918" max="6918" width="15.7109375" style="10" customWidth="1"/>
    <col min="6919" max="6919" width="19.42578125" style="10" customWidth="1"/>
    <col min="6920" max="6920" width="15.7109375" style="10" customWidth="1"/>
    <col min="6921" max="6921" width="14.28515625" style="10" customWidth="1"/>
    <col min="6922" max="6922" width="15.7109375" style="10" customWidth="1"/>
    <col min="6923" max="6923" width="17.7109375" style="10" customWidth="1"/>
    <col min="6924" max="6924" width="19.7109375" style="10" customWidth="1"/>
    <col min="6925" max="6925" width="14.42578125" style="10" customWidth="1"/>
    <col min="6926" max="7161" width="9.28515625" style="10"/>
    <col min="7162" max="7162" width="12.140625" style="10" customWidth="1"/>
    <col min="7163" max="7163" width="30" style="10" customWidth="1"/>
    <col min="7164" max="7164" width="24.42578125" style="10" customWidth="1"/>
    <col min="7165" max="7165" width="17.140625" style="10" customWidth="1"/>
    <col min="7166" max="7166" width="15.28515625" style="10" customWidth="1"/>
    <col min="7167" max="7167" width="13.42578125" style="10" customWidth="1"/>
    <col min="7168" max="7169" width="12.7109375" style="10" customWidth="1"/>
    <col min="7170" max="7170" width="15" style="10" customWidth="1"/>
    <col min="7171" max="7171" width="16.7109375" style="10" customWidth="1"/>
    <col min="7172" max="7172" width="16.140625" style="10" customWidth="1"/>
    <col min="7173" max="7173" width="15.42578125" style="10" customWidth="1"/>
    <col min="7174" max="7174" width="15.7109375" style="10" customWidth="1"/>
    <col min="7175" max="7175" width="19.42578125" style="10" customWidth="1"/>
    <col min="7176" max="7176" width="15.7109375" style="10" customWidth="1"/>
    <col min="7177" max="7177" width="14.28515625" style="10" customWidth="1"/>
    <col min="7178" max="7178" width="15.7109375" style="10" customWidth="1"/>
    <col min="7179" max="7179" width="17.7109375" style="10" customWidth="1"/>
    <col min="7180" max="7180" width="19.7109375" style="10" customWidth="1"/>
    <col min="7181" max="7181" width="14.42578125" style="10" customWidth="1"/>
    <col min="7182" max="7417" width="9.28515625" style="10"/>
    <col min="7418" max="7418" width="12.140625" style="10" customWidth="1"/>
    <col min="7419" max="7419" width="30" style="10" customWidth="1"/>
    <col min="7420" max="7420" width="24.42578125" style="10" customWidth="1"/>
    <col min="7421" max="7421" width="17.140625" style="10" customWidth="1"/>
    <col min="7422" max="7422" width="15.28515625" style="10" customWidth="1"/>
    <col min="7423" max="7423" width="13.42578125" style="10" customWidth="1"/>
    <col min="7424" max="7425" width="12.7109375" style="10" customWidth="1"/>
    <col min="7426" max="7426" width="15" style="10" customWidth="1"/>
    <col min="7427" max="7427" width="16.7109375" style="10" customWidth="1"/>
    <col min="7428" max="7428" width="16.140625" style="10" customWidth="1"/>
    <col min="7429" max="7429" width="15.42578125" style="10" customWidth="1"/>
    <col min="7430" max="7430" width="15.7109375" style="10" customWidth="1"/>
    <col min="7431" max="7431" width="19.42578125" style="10" customWidth="1"/>
    <col min="7432" max="7432" width="15.7109375" style="10" customWidth="1"/>
    <col min="7433" max="7433" width="14.28515625" style="10" customWidth="1"/>
    <col min="7434" max="7434" width="15.7109375" style="10" customWidth="1"/>
    <col min="7435" max="7435" width="17.7109375" style="10" customWidth="1"/>
    <col min="7436" max="7436" width="19.7109375" style="10" customWidth="1"/>
    <col min="7437" max="7437" width="14.42578125" style="10" customWidth="1"/>
    <col min="7438" max="7673" width="9.28515625" style="10"/>
    <col min="7674" max="7674" width="12.140625" style="10" customWidth="1"/>
    <col min="7675" max="7675" width="30" style="10" customWidth="1"/>
    <col min="7676" max="7676" width="24.42578125" style="10" customWidth="1"/>
    <col min="7677" max="7677" width="17.140625" style="10" customWidth="1"/>
    <col min="7678" max="7678" width="15.28515625" style="10" customWidth="1"/>
    <col min="7679" max="7679" width="13.42578125" style="10" customWidth="1"/>
    <col min="7680" max="7681" width="12.7109375" style="10" customWidth="1"/>
    <col min="7682" max="7682" width="15" style="10" customWidth="1"/>
    <col min="7683" max="7683" width="16.7109375" style="10" customWidth="1"/>
    <col min="7684" max="7684" width="16.140625" style="10" customWidth="1"/>
    <col min="7685" max="7685" width="15.42578125" style="10" customWidth="1"/>
    <col min="7686" max="7686" width="15.7109375" style="10" customWidth="1"/>
    <col min="7687" max="7687" width="19.42578125" style="10" customWidth="1"/>
    <col min="7688" max="7688" width="15.7109375" style="10" customWidth="1"/>
    <col min="7689" max="7689" width="14.28515625" style="10" customWidth="1"/>
    <col min="7690" max="7690" width="15.7109375" style="10" customWidth="1"/>
    <col min="7691" max="7691" width="17.7109375" style="10" customWidth="1"/>
    <col min="7692" max="7692" width="19.7109375" style="10" customWidth="1"/>
    <col min="7693" max="7693" width="14.42578125" style="10" customWidth="1"/>
    <col min="7694" max="7929" width="9.28515625" style="10"/>
    <col min="7930" max="7930" width="12.140625" style="10" customWidth="1"/>
    <col min="7931" max="7931" width="30" style="10" customWidth="1"/>
    <col min="7932" max="7932" width="24.42578125" style="10" customWidth="1"/>
    <col min="7933" max="7933" width="17.140625" style="10" customWidth="1"/>
    <col min="7934" max="7934" width="15.28515625" style="10" customWidth="1"/>
    <col min="7935" max="7935" width="13.42578125" style="10" customWidth="1"/>
    <col min="7936" max="7937" width="12.7109375" style="10" customWidth="1"/>
    <col min="7938" max="7938" width="15" style="10" customWidth="1"/>
    <col min="7939" max="7939" width="16.7109375" style="10" customWidth="1"/>
    <col min="7940" max="7940" width="16.140625" style="10" customWidth="1"/>
    <col min="7941" max="7941" width="15.42578125" style="10" customWidth="1"/>
    <col min="7942" max="7942" width="15.7109375" style="10" customWidth="1"/>
    <col min="7943" max="7943" width="19.42578125" style="10" customWidth="1"/>
    <col min="7944" max="7944" width="15.7109375" style="10" customWidth="1"/>
    <col min="7945" max="7945" width="14.28515625" style="10" customWidth="1"/>
    <col min="7946" max="7946" width="15.7109375" style="10" customWidth="1"/>
    <col min="7947" max="7947" width="17.7109375" style="10" customWidth="1"/>
    <col min="7948" max="7948" width="19.7109375" style="10" customWidth="1"/>
    <col min="7949" max="7949" width="14.42578125" style="10" customWidth="1"/>
    <col min="7950" max="8185" width="9.28515625" style="10"/>
    <col min="8186" max="8186" width="12.140625" style="10" customWidth="1"/>
    <col min="8187" max="8187" width="30" style="10" customWidth="1"/>
    <col min="8188" max="8188" width="24.42578125" style="10" customWidth="1"/>
    <col min="8189" max="8189" width="17.140625" style="10" customWidth="1"/>
    <col min="8190" max="8190" width="15.28515625" style="10" customWidth="1"/>
    <col min="8191" max="8191" width="13.42578125" style="10" customWidth="1"/>
    <col min="8192" max="8193" width="12.7109375" style="10" customWidth="1"/>
    <col min="8194" max="8194" width="15" style="10" customWidth="1"/>
    <col min="8195" max="8195" width="16.7109375" style="10" customWidth="1"/>
    <col min="8196" max="8196" width="16.140625" style="10" customWidth="1"/>
    <col min="8197" max="8197" width="15.42578125" style="10" customWidth="1"/>
    <col min="8198" max="8198" width="15.7109375" style="10" customWidth="1"/>
    <col min="8199" max="8199" width="19.42578125" style="10" customWidth="1"/>
    <col min="8200" max="8200" width="15.7109375" style="10" customWidth="1"/>
    <col min="8201" max="8201" width="14.28515625" style="10" customWidth="1"/>
    <col min="8202" max="8202" width="15.7109375" style="10" customWidth="1"/>
    <col min="8203" max="8203" width="17.7109375" style="10" customWidth="1"/>
    <col min="8204" max="8204" width="19.7109375" style="10" customWidth="1"/>
    <col min="8205" max="8205" width="14.42578125" style="10" customWidth="1"/>
    <col min="8206" max="8441" width="9.28515625" style="10"/>
    <col min="8442" max="8442" width="12.140625" style="10" customWidth="1"/>
    <col min="8443" max="8443" width="30" style="10" customWidth="1"/>
    <col min="8444" max="8444" width="24.42578125" style="10" customWidth="1"/>
    <col min="8445" max="8445" width="17.140625" style="10" customWidth="1"/>
    <col min="8446" max="8446" width="15.28515625" style="10" customWidth="1"/>
    <col min="8447" max="8447" width="13.42578125" style="10" customWidth="1"/>
    <col min="8448" max="8449" width="12.7109375" style="10" customWidth="1"/>
    <col min="8450" max="8450" width="15" style="10" customWidth="1"/>
    <col min="8451" max="8451" width="16.7109375" style="10" customWidth="1"/>
    <col min="8452" max="8452" width="16.140625" style="10" customWidth="1"/>
    <col min="8453" max="8453" width="15.42578125" style="10" customWidth="1"/>
    <col min="8454" max="8454" width="15.7109375" style="10" customWidth="1"/>
    <col min="8455" max="8455" width="19.42578125" style="10" customWidth="1"/>
    <col min="8456" max="8456" width="15.7109375" style="10" customWidth="1"/>
    <col min="8457" max="8457" width="14.28515625" style="10" customWidth="1"/>
    <col min="8458" max="8458" width="15.7109375" style="10" customWidth="1"/>
    <col min="8459" max="8459" width="17.7109375" style="10" customWidth="1"/>
    <col min="8460" max="8460" width="19.7109375" style="10" customWidth="1"/>
    <col min="8461" max="8461" width="14.42578125" style="10" customWidth="1"/>
    <col min="8462" max="8697" width="9.28515625" style="10"/>
    <col min="8698" max="8698" width="12.140625" style="10" customWidth="1"/>
    <col min="8699" max="8699" width="30" style="10" customWidth="1"/>
    <col min="8700" max="8700" width="24.42578125" style="10" customWidth="1"/>
    <col min="8701" max="8701" width="17.140625" style="10" customWidth="1"/>
    <col min="8702" max="8702" width="15.28515625" style="10" customWidth="1"/>
    <col min="8703" max="8703" width="13.42578125" style="10" customWidth="1"/>
    <col min="8704" max="8705" width="12.7109375" style="10" customWidth="1"/>
    <col min="8706" max="8706" width="15" style="10" customWidth="1"/>
    <col min="8707" max="8707" width="16.7109375" style="10" customWidth="1"/>
    <col min="8708" max="8708" width="16.140625" style="10" customWidth="1"/>
    <col min="8709" max="8709" width="15.42578125" style="10" customWidth="1"/>
    <col min="8710" max="8710" width="15.7109375" style="10" customWidth="1"/>
    <col min="8711" max="8711" width="19.42578125" style="10" customWidth="1"/>
    <col min="8712" max="8712" width="15.7109375" style="10" customWidth="1"/>
    <col min="8713" max="8713" width="14.28515625" style="10" customWidth="1"/>
    <col min="8714" max="8714" width="15.7109375" style="10" customWidth="1"/>
    <col min="8715" max="8715" width="17.7109375" style="10" customWidth="1"/>
    <col min="8716" max="8716" width="19.7109375" style="10" customWidth="1"/>
    <col min="8717" max="8717" width="14.42578125" style="10" customWidth="1"/>
    <col min="8718" max="8953" width="9.28515625" style="10"/>
    <col min="8954" max="8954" width="12.140625" style="10" customWidth="1"/>
    <col min="8955" max="8955" width="30" style="10" customWidth="1"/>
    <col min="8956" max="8956" width="24.42578125" style="10" customWidth="1"/>
    <col min="8957" max="8957" width="17.140625" style="10" customWidth="1"/>
    <col min="8958" max="8958" width="15.28515625" style="10" customWidth="1"/>
    <col min="8959" max="8959" width="13.42578125" style="10" customWidth="1"/>
    <col min="8960" max="8961" width="12.7109375" style="10" customWidth="1"/>
    <col min="8962" max="8962" width="15" style="10" customWidth="1"/>
    <col min="8963" max="8963" width="16.7109375" style="10" customWidth="1"/>
    <col min="8964" max="8964" width="16.140625" style="10" customWidth="1"/>
    <col min="8965" max="8965" width="15.42578125" style="10" customWidth="1"/>
    <col min="8966" max="8966" width="15.7109375" style="10" customWidth="1"/>
    <col min="8967" max="8967" width="19.42578125" style="10" customWidth="1"/>
    <col min="8968" max="8968" width="15.7109375" style="10" customWidth="1"/>
    <col min="8969" max="8969" width="14.28515625" style="10" customWidth="1"/>
    <col min="8970" max="8970" width="15.7109375" style="10" customWidth="1"/>
    <col min="8971" max="8971" width="17.7109375" style="10" customWidth="1"/>
    <col min="8972" max="8972" width="19.7109375" style="10" customWidth="1"/>
    <col min="8973" max="8973" width="14.42578125" style="10" customWidth="1"/>
    <col min="8974" max="9209" width="9.28515625" style="10"/>
    <col min="9210" max="9210" width="12.140625" style="10" customWidth="1"/>
    <col min="9211" max="9211" width="30" style="10" customWidth="1"/>
    <col min="9212" max="9212" width="24.42578125" style="10" customWidth="1"/>
    <col min="9213" max="9213" width="17.140625" style="10" customWidth="1"/>
    <col min="9214" max="9214" width="15.28515625" style="10" customWidth="1"/>
    <col min="9215" max="9215" width="13.42578125" style="10" customWidth="1"/>
    <col min="9216" max="9217" width="12.7109375" style="10" customWidth="1"/>
    <col min="9218" max="9218" width="15" style="10" customWidth="1"/>
    <col min="9219" max="9219" width="16.7109375" style="10" customWidth="1"/>
    <col min="9220" max="9220" width="16.140625" style="10" customWidth="1"/>
    <col min="9221" max="9221" width="15.42578125" style="10" customWidth="1"/>
    <col min="9222" max="9222" width="15.7109375" style="10" customWidth="1"/>
    <col min="9223" max="9223" width="19.42578125" style="10" customWidth="1"/>
    <col min="9224" max="9224" width="15.7109375" style="10" customWidth="1"/>
    <col min="9225" max="9225" width="14.28515625" style="10" customWidth="1"/>
    <col min="9226" max="9226" width="15.7109375" style="10" customWidth="1"/>
    <col min="9227" max="9227" width="17.7109375" style="10" customWidth="1"/>
    <col min="9228" max="9228" width="19.7109375" style="10" customWidth="1"/>
    <col min="9229" max="9229" width="14.42578125" style="10" customWidth="1"/>
    <col min="9230" max="9465" width="9.28515625" style="10"/>
    <col min="9466" max="9466" width="12.140625" style="10" customWidth="1"/>
    <col min="9467" max="9467" width="30" style="10" customWidth="1"/>
    <col min="9468" max="9468" width="24.42578125" style="10" customWidth="1"/>
    <col min="9469" max="9469" width="17.140625" style="10" customWidth="1"/>
    <col min="9470" max="9470" width="15.28515625" style="10" customWidth="1"/>
    <col min="9471" max="9471" width="13.42578125" style="10" customWidth="1"/>
    <col min="9472" max="9473" width="12.7109375" style="10" customWidth="1"/>
    <col min="9474" max="9474" width="15" style="10" customWidth="1"/>
    <col min="9475" max="9475" width="16.7109375" style="10" customWidth="1"/>
    <col min="9476" max="9476" width="16.140625" style="10" customWidth="1"/>
    <col min="9477" max="9477" width="15.42578125" style="10" customWidth="1"/>
    <col min="9478" max="9478" width="15.7109375" style="10" customWidth="1"/>
    <col min="9479" max="9479" width="19.42578125" style="10" customWidth="1"/>
    <col min="9480" max="9480" width="15.7109375" style="10" customWidth="1"/>
    <col min="9481" max="9481" width="14.28515625" style="10" customWidth="1"/>
    <col min="9482" max="9482" width="15.7109375" style="10" customWidth="1"/>
    <col min="9483" max="9483" width="17.7109375" style="10" customWidth="1"/>
    <col min="9484" max="9484" width="19.7109375" style="10" customWidth="1"/>
    <col min="9485" max="9485" width="14.42578125" style="10" customWidth="1"/>
    <col min="9486" max="9721" width="9.28515625" style="10"/>
    <col min="9722" max="9722" width="12.140625" style="10" customWidth="1"/>
    <col min="9723" max="9723" width="30" style="10" customWidth="1"/>
    <col min="9724" max="9724" width="24.42578125" style="10" customWidth="1"/>
    <col min="9725" max="9725" width="17.140625" style="10" customWidth="1"/>
    <col min="9726" max="9726" width="15.28515625" style="10" customWidth="1"/>
    <col min="9727" max="9727" width="13.42578125" style="10" customWidth="1"/>
    <col min="9728" max="9729" width="12.7109375" style="10" customWidth="1"/>
    <col min="9730" max="9730" width="15" style="10" customWidth="1"/>
    <col min="9731" max="9731" width="16.7109375" style="10" customWidth="1"/>
    <col min="9732" max="9732" width="16.140625" style="10" customWidth="1"/>
    <col min="9733" max="9733" width="15.42578125" style="10" customWidth="1"/>
    <col min="9734" max="9734" width="15.7109375" style="10" customWidth="1"/>
    <col min="9735" max="9735" width="19.42578125" style="10" customWidth="1"/>
    <col min="9736" max="9736" width="15.7109375" style="10" customWidth="1"/>
    <col min="9737" max="9737" width="14.28515625" style="10" customWidth="1"/>
    <col min="9738" max="9738" width="15.7109375" style="10" customWidth="1"/>
    <col min="9739" max="9739" width="17.7109375" style="10" customWidth="1"/>
    <col min="9740" max="9740" width="19.7109375" style="10" customWidth="1"/>
    <col min="9741" max="9741" width="14.42578125" style="10" customWidth="1"/>
    <col min="9742" max="9977" width="9.28515625" style="10"/>
    <col min="9978" max="9978" width="12.140625" style="10" customWidth="1"/>
    <col min="9979" max="9979" width="30" style="10" customWidth="1"/>
    <col min="9980" max="9980" width="24.42578125" style="10" customWidth="1"/>
    <col min="9981" max="9981" width="17.140625" style="10" customWidth="1"/>
    <col min="9982" max="9982" width="15.28515625" style="10" customWidth="1"/>
    <col min="9983" max="9983" width="13.42578125" style="10" customWidth="1"/>
    <col min="9984" max="9985" width="12.7109375" style="10" customWidth="1"/>
    <col min="9986" max="9986" width="15" style="10" customWidth="1"/>
    <col min="9987" max="9987" width="16.7109375" style="10" customWidth="1"/>
    <col min="9988" max="9988" width="16.140625" style="10" customWidth="1"/>
    <col min="9989" max="9989" width="15.42578125" style="10" customWidth="1"/>
    <col min="9990" max="9990" width="15.7109375" style="10" customWidth="1"/>
    <col min="9991" max="9991" width="19.42578125" style="10" customWidth="1"/>
    <col min="9992" max="9992" width="15.7109375" style="10" customWidth="1"/>
    <col min="9993" max="9993" width="14.28515625" style="10" customWidth="1"/>
    <col min="9994" max="9994" width="15.7109375" style="10" customWidth="1"/>
    <col min="9995" max="9995" width="17.7109375" style="10" customWidth="1"/>
    <col min="9996" max="9996" width="19.7109375" style="10" customWidth="1"/>
    <col min="9997" max="9997" width="14.42578125" style="10" customWidth="1"/>
    <col min="9998" max="10233" width="9.28515625" style="10"/>
    <col min="10234" max="10234" width="12.140625" style="10" customWidth="1"/>
    <col min="10235" max="10235" width="30" style="10" customWidth="1"/>
    <col min="10236" max="10236" width="24.42578125" style="10" customWidth="1"/>
    <col min="10237" max="10237" width="17.140625" style="10" customWidth="1"/>
    <col min="10238" max="10238" width="15.28515625" style="10" customWidth="1"/>
    <col min="10239" max="10239" width="13.42578125" style="10" customWidth="1"/>
    <col min="10240" max="10241" width="12.7109375" style="10" customWidth="1"/>
    <col min="10242" max="10242" width="15" style="10" customWidth="1"/>
    <col min="10243" max="10243" width="16.7109375" style="10" customWidth="1"/>
    <col min="10244" max="10244" width="16.140625" style="10" customWidth="1"/>
    <col min="10245" max="10245" width="15.42578125" style="10" customWidth="1"/>
    <col min="10246" max="10246" width="15.7109375" style="10" customWidth="1"/>
    <col min="10247" max="10247" width="19.42578125" style="10" customWidth="1"/>
    <col min="10248" max="10248" width="15.7109375" style="10" customWidth="1"/>
    <col min="10249" max="10249" width="14.28515625" style="10" customWidth="1"/>
    <col min="10250" max="10250" width="15.7109375" style="10" customWidth="1"/>
    <col min="10251" max="10251" width="17.7109375" style="10" customWidth="1"/>
    <col min="10252" max="10252" width="19.7109375" style="10" customWidth="1"/>
    <col min="10253" max="10253" width="14.42578125" style="10" customWidth="1"/>
    <col min="10254" max="10489" width="9.28515625" style="10"/>
    <col min="10490" max="10490" width="12.140625" style="10" customWidth="1"/>
    <col min="10491" max="10491" width="30" style="10" customWidth="1"/>
    <col min="10492" max="10492" width="24.42578125" style="10" customWidth="1"/>
    <col min="10493" max="10493" width="17.140625" style="10" customWidth="1"/>
    <col min="10494" max="10494" width="15.28515625" style="10" customWidth="1"/>
    <col min="10495" max="10495" width="13.42578125" style="10" customWidth="1"/>
    <col min="10496" max="10497" width="12.7109375" style="10" customWidth="1"/>
    <col min="10498" max="10498" width="15" style="10" customWidth="1"/>
    <col min="10499" max="10499" width="16.7109375" style="10" customWidth="1"/>
    <col min="10500" max="10500" width="16.140625" style="10" customWidth="1"/>
    <col min="10501" max="10501" width="15.42578125" style="10" customWidth="1"/>
    <col min="10502" max="10502" width="15.7109375" style="10" customWidth="1"/>
    <col min="10503" max="10503" width="19.42578125" style="10" customWidth="1"/>
    <col min="10504" max="10504" width="15.7109375" style="10" customWidth="1"/>
    <col min="10505" max="10505" width="14.28515625" style="10" customWidth="1"/>
    <col min="10506" max="10506" width="15.7109375" style="10" customWidth="1"/>
    <col min="10507" max="10507" width="17.7109375" style="10" customWidth="1"/>
    <col min="10508" max="10508" width="19.7109375" style="10" customWidth="1"/>
    <col min="10509" max="10509" width="14.42578125" style="10" customWidth="1"/>
    <col min="10510" max="10745" width="9.28515625" style="10"/>
    <col min="10746" max="10746" width="12.140625" style="10" customWidth="1"/>
    <col min="10747" max="10747" width="30" style="10" customWidth="1"/>
    <col min="10748" max="10748" width="24.42578125" style="10" customWidth="1"/>
    <col min="10749" max="10749" width="17.140625" style="10" customWidth="1"/>
    <col min="10750" max="10750" width="15.28515625" style="10" customWidth="1"/>
    <col min="10751" max="10751" width="13.42578125" style="10" customWidth="1"/>
    <col min="10752" max="10753" width="12.7109375" style="10" customWidth="1"/>
    <col min="10754" max="10754" width="15" style="10" customWidth="1"/>
    <col min="10755" max="10755" width="16.7109375" style="10" customWidth="1"/>
    <col min="10756" max="10756" width="16.140625" style="10" customWidth="1"/>
    <col min="10757" max="10757" width="15.42578125" style="10" customWidth="1"/>
    <col min="10758" max="10758" width="15.7109375" style="10" customWidth="1"/>
    <col min="10759" max="10759" width="19.42578125" style="10" customWidth="1"/>
    <col min="10760" max="10760" width="15.7109375" style="10" customWidth="1"/>
    <col min="10761" max="10761" width="14.28515625" style="10" customWidth="1"/>
    <col min="10762" max="10762" width="15.7109375" style="10" customWidth="1"/>
    <col min="10763" max="10763" width="17.7109375" style="10" customWidth="1"/>
    <col min="10764" max="10764" width="19.7109375" style="10" customWidth="1"/>
    <col min="10765" max="10765" width="14.42578125" style="10" customWidth="1"/>
    <col min="10766" max="11001" width="9.28515625" style="10"/>
    <col min="11002" max="11002" width="12.140625" style="10" customWidth="1"/>
    <col min="11003" max="11003" width="30" style="10" customWidth="1"/>
    <col min="11004" max="11004" width="24.42578125" style="10" customWidth="1"/>
    <col min="11005" max="11005" width="17.140625" style="10" customWidth="1"/>
    <col min="11006" max="11006" width="15.28515625" style="10" customWidth="1"/>
    <col min="11007" max="11007" width="13.42578125" style="10" customWidth="1"/>
    <col min="11008" max="11009" width="12.7109375" style="10" customWidth="1"/>
    <col min="11010" max="11010" width="15" style="10" customWidth="1"/>
    <col min="11011" max="11011" width="16.7109375" style="10" customWidth="1"/>
    <col min="11012" max="11012" width="16.140625" style="10" customWidth="1"/>
    <col min="11013" max="11013" width="15.42578125" style="10" customWidth="1"/>
    <col min="11014" max="11014" width="15.7109375" style="10" customWidth="1"/>
    <col min="11015" max="11015" width="19.42578125" style="10" customWidth="1"/>
    <col min="11016" max="11016" width="15.7109375" style="10" customWidth="1"/>
    <col min="11017" max="11017" width="14.28515625" style="10" customWidth="1"/>
    <col min="11018" max="11018" width="15.7109375" style="10" customWidth="1"/>
    <col min="11019" max="11019" width="17.7109375" style="10" customWidth="1"/>
    <col min="11020" max="11020" width="19.7109375" style="10" customWidth="1"/>
    <col min="11021" max="11021" width="14.42578125" style="10" customWidth="1"/>
    <col min="11022" max="11257" width="9.28515625" style="10"/>
    <col min="11258" max="11258" width="12.140625" style="10" customWidth="1"/>
    <col min="11259" max="11259" width="30" style="10" customWidth="1"/>
    <col min="11260" max="11260" width="24.42578125" style="10" customWidth="1"/>
    <col min="11261" max="11261" width="17.140625" style="10" customWidth="1"/>
    <col min="11262" max="11262" width="15.28515625" style="10" customWidth="1"/>
    <col min="11263" max="11263" width="13.42578125" style="10" customWidth="1"/>
    <col min="11264" max="11265" width="12.7109375" style="10" customWidth="1"/>
    <col min="11266" max="11266" width="15" style="10" customWidth="1"/>
    <col min="11267" max="11267" width="16.7109375" style="10" customWidth="1"/>
    <col min="11268" max="11268" width="16.140625" style="10" customWidth="1"/>
    <col min="11269" max="11269" width="15.42578125" style="10" customWidth="1"/>
    <col min="11270" max="11270" width="15.7109375" style="10" customWidth="1"/>
    <col min="11271" max="11271" width="19.42578125" style="10" customWidth="1"/>
    <col min="11272" max="11272" width="15.7109375" style="10" customWidth="1"/>
    <col min="11273" max="11273" width="14.28515625" style="10" customWidth="1"/>
    <col min="11274" max="11274" width="15.7109375" style="10" customWidth="1"/>
    <col min="11275" max="11275" width="17.7109375" style="10" customWidth="1"/>
    <col min="11276" max="11276" width="19.7109375" style="10" customWidth="1"/>
    <col min="11277" max="11277" width="14.42578125" style="10" customWidth="1"/>
    <col min="11278" max="11513" width="9.28515625" style="10"/>
    <col min="11514" max="11514" width="12.140625" style="10" customWidth="1"/>
    <col min="11515" max="11515" width="30" style="10" customWidth="1"/>
    <col min="11516" max="11516" width="24.42578125" style="10" customWidth="1"/>
    <col min="11517" max="11517" width="17.140625" style="10" customWidth="1"/>
    <col min="11518" max="11518" width="15.28515625" style="10" customWidth="1"/>
    <col min="11519" max="11519" width="13.42578125" style="10" customWidth="1"/>
    <col min="11520" max="11521" width="12.7109375" style="10" customWidth="1"/>
    <col min="11522" max="11522" width="15" style="10" customWidth="1"/>
    <col min="11523" max="11523" width="16.7109375" style="10" customWidth="1"/>
    <col min="11524" max="11524" width="16.140625" style="10" customWidth="1"/>
    <col min="11525" max="11525" width="15.42578125" style="10" customWidth="1"/>
    <col min="11526" max="11526" width="15.7109375" style="10" customWidth="1"/>
    <col min="11527" max="11527" width="19.42578125" style="10" customWidth="1"/>
    <col min="11528" max="11528" width="15.7109375" style="10" customWidth="1"/>
    <col min="11529" max="11529" width="14.28515625" style="10" customWidth="1"/>
    <col min="11530" max="11530" width="15.7109375" style="10" customWidth="1"/>
    <col min="11531" max="11531" width="17.7109375" style="10" customWidth="1"/>
    <col min="11532" max="11532" width="19.7109375" style="10" customWidth="1"/>
    <col min="11533" max="11533" width="14.42578125" style="10" customWidth="1"/>
    <col min="11534" max="11769" width="9.28515625" style="10"/>
    <col min="11770" max="11770" width="12.140625" style="10" customWidth="1"/>
    <col min="11771" max="11771" width="30" style="10" customWidth="1"/>
    <col min="11772" max="11772" width="24.42578125" style="10" customWidth="1"/>
    <col min="11773" max="11773" width="17.140625" style="10" customWidth="1"/>
    <col min="11774" max="11774" width="15.28515625" style="10" customWidth="1"/>
    <col min="11775" max="11775" width="13.42578125" style="10" customWidth="1"/>
    <col min="11776" max="11777" width="12.7109375" style="10" customWidth="1"/>
    <col min="11778" max="11778" width="15" style="10" customWidth="1"/>
    <col min="11779" max="11779" width="16.7109375" style="10" customWidth="1"/>
    <col min="11780" max="11780" width="16.140625" style="10" customWidth="1"/>
    <col min="11781" max="11781" width="15.42578125" style="10" customWidth="1"/>
    <col min="11782" max="11782" width="15.7109375" style="10" customWidth="1"/>
    <col min="11783" max="11783" width="19.42578125" style="10" customWidth="1"/>
    <col min="11784" max="11784" width="15.7109375" style="10" customWidth="1"/>
    <col min="11785" max="11785" width="14.28515625" style="10" customWidth="1"/>
    <col min="11786" max="11786" width="15.7109375" style="10" customWidth="1"/>
    <col min="11787" max="11787" width="17.7109375" style="10" customWidth="1"/>
    <col min="11788" max="11788" width="19.7109375" style="10" customWidth="1"/>
    <col min="11789" max="11789" width="14.42578125" style="10" customWidth="1"/>
    <col min="11790" max="12025" width="9.28515625" style="10"/>
    <col min="12026" max="12026" width="12.140625" style="10" customWidth="1"/>
    <col min="12027" max="12027" width="30" style="10" customWidth="1"/>
    <col min="12028" max="12028" width="24.42578125" style="10" customWidth="1"/>
    <col min="12029" max="12029" width="17.140625" style="10" customWidth="1"/>
    <col min="12030" max="12030" width="15.28515625" style="10" customWidth="1"/>
    <col min="12031" max="12031" width="13.42578125" style="10" customWidth="1"/>
    <col min="12032" max="12033" width="12.7109375" style="10" customWidth="1"/>
    <col min="12034" max="12034" width="15" style="10" customWidth="1"/>
    <col min="12035" max="12035" width="16.7109375" style="10" customWidth="1"/>
    <col min="12036" max="12036" width="16.140625" style="10" customWidth="1"/>
    <col min="12037" max="12037" width="15.42578125" style="10" customWidth="1"/>
    <col min="12038" max="12038" width="15.7109375" style="10" customWidth="1"/>
    <col min="12039" max="12039" width="19.42578125" style="10" customWidth="1"/>
    <col min="12040" max="12040" width="15.7109375" style="10" customWidth="1"/>
    <col min="12041" max="12041" width="14.28515625" style="10" customWidth="1"/>
    <col min="12042" max="12042" width="15.7109375" style="10" customWidth="1"/>
    <col min="12043" max="12043" width="17.7109375" style="10" customWidth="1"/>
    <col min="12044" max="12044" width="19.7109375" style="10" customWidth="1"/>
    <col min="12045" max="12045" width="14.42578125" style="10" customWidth="1"/>
    <col min="12046" max="12281" width="9.28515625" style="10"/>
    <col min="12282" max="12282" width="12.140625" style="10" customWidth="1"/>
    <col min="12283" max="12283" width="30" style="10" customWidth="1"/>
    <col min="12284" max="12284" width="24.42578125" style="10" customWidth="1"/>
    <col min="12285" max="12285" width="17.140625" style="10" customWidth="1"/>
    <col min="12286" max="12286" width="15.28515625" style="10" customWidth="1"/>
    <col min="12287" max="12287" width="13.42578125" style="10" customWidth="1"/>
    <col min="12288" max="12289" width="12.7109375" style="10" customWidth="1"/>
    <col min="12290" max="12290" width="15" style="10" customWidth="1"/>
    <col min="12291" max="12291" width="16.7109375" style="10" customWidth="1"/>
    <col min="12292" max="12292" width="16.140625" style="10" customWidth="1"/>
    <col min="12293" max="12293" width="15.42578125" style="10" customWidth="1"/>
    <col min="12294" max="12294" width="15.7109375" style="10" customWidth="1"/>
    <col min="12295" max="12295" width="19.42578125" style="10" customWidth="1"/>
    <col min="12296" max="12296" width="15.7109375" style="10" customWidth="1"/>
    <col min="12297" max="12297" width="14.28515625" style="10" customWidth="1"/>
    <col min="12298" max="12298" width="15.7109375" style="10" customWidth="1"/>
    <col min="12299" max="12299" width="17.7109375" style="10" customWidth="1"/>
    <col min="12300" max="12300" width="19.7109375" style="10" customWidth="1"/>
    <col min="12301" max="12301" width="14.42578125" style="10" customWidth="1"/>
    <col min="12302" max="12537" width="9.28515625" style="10"/>
    <col min="12538" max="12538" width="12.140625" style="10" customWidth="1"/>
    <col min="12539" max="12539" width="30" style="10" customWidth="1"/>
    <col min="12540" max="12540" width="24.42578125" style="10" customWidth="1"/>
    <col min="12541" max="12541" width="17.140625" style="10" customWidth="1"/>
    <col min="12542" max="12542" width="15.28515625" style="10" customWidth="1"/>
    <col min="12543" max="12543" width="13.42578125" style="10" customWidth="1"/>
    <col min="12544" max="12545" width="12.7109375" style="10" customWidth="1"/>
    <col min="12546" max="12546" width="15" style="10" customWidth="1"/>
    <col min="12547" max="12547" width="16.7109375" style="10" customWidth="1"/>
    <col min="12548" max="12548" width="16.140625" style="10" customWidth="1"/>
    <col min="12549" max="12549" width="15.42578125" style="10" customWidth="1"/>
    <col min="12550" max="12550" width="15.7109375" style="10" customWidth="1"/>
    <col min="12551" max="12551" width="19.42578125" style="10" customWidth="1"/>
    <col min="12552" max="12552" width="15.7109375" style="10" customWidth="1"/>
    <col min="12553" max="12553" width="14.28515625" style="10" customWidth="1"/>
    <col min="12554" max="12554" width="15.7109375" style="10" customWidth="1"/>
    <col min="12555" max="12555" width="17.7109375" style="10" customWidth="1"/>
    <col min="12556" max="12556" width="19.7109375" style="10" customWidth="1"/>
    <col min="12557" max="12557" width="14.42578125" style="10" customWidth="1"/>
    <col min="12558" max="12793" width="9.28515625" style="10"/>
    <col min="12794" max="12794" width="12.140625" style="10" customWidth="1"/>
    <col min="12795" max="12795" width="30" style="10" customWidth="1"/>
    <col min="12796" max="12796" width="24.42578125" style="10" customWidth="1"/>
    <col min="12797" max="12797" width="17.140625" style="10" customWidth="1"/>
    <col min="12798" max="12798" width="15.28515625" style="10" customWidth="1"/>
    <col min="12799" max="12799" width="13.42578125" style="10" customWidth="1"/>
    <col min="12800" max="12801" width="12.7109375" style="10" customWidth="1"/>
    <col min="12802" max="12802" width="15" style="10" customWidth="1"/>
    <col min="12803" max="12803" width="16.7109375" style="10" customWidth="1"/>
    <col min="12804" max="12804" width="16.140625" style="10" customWidth="1"/>
    <col min="12805" max="12805" width="15.42578125" style="10" customWidth="1"/>
    <col min="12806" max="12806" width="15.7109375" style="10" customWidth="1"/>
    <col min="12807" max="12807" width="19.42578125" style="10" customWidth="1"/>
    <col min="12808" max="12808" width="15.7109375" style="10" customWidth="1"/>
    <col min="12809" max="12809" width="14.28515625" style="10" customWidth="1"/>
    <col min="12810" max="12810" width="15.7109375" style="10" customWidth="1"/>
    <col min="12811" max="12811" width="17.7109375" style="10" customWidth="1"/>
    <col min="12812" max="12812" width="19.7109375" style="10" customWidth="1"/>
    <col min="12813" max="12813" width="14.42578125" style="10" customWidth="1"/>
    <col min="12814" max="13049" width="9.28515625" style="10"/>
    <col min="13050" max="13050" width="12.140625" style="10" customWidth="1"/>
    <col min="13051" max="13051" width="30" style="10" customWidth="1"/>
    <col min="13052" max="13052" width="24.42578125" style="10" customWidth="1"/>
    <col min="13053" max="13053" width="17.140625" style="10" customWidth="1"/>
    <col min="13054" max="13054" width="15.28515625" style="10" customWidth="1"/>
    <col min="13055" max="13055" width="13.42578125" style="10" customWidth="1"/>
    <col min="13056" max="13057" width="12.7109375" style="10" customWidth="1"/>
    <col min="13058" max="13058" width="15" style="10" customWidth="1"/>
    <col min="13059" max="13059" width="16.7109375" style="10" customWidth="1"/>
    <col min="13060" max="13060" width="16.140625" style="10" customWidth="1"/>
    <col min="13061" max="13061" width="15.42578125" style="10" customWidth="1"/>
    <col min="13062" max="13062" width="15.7109375" style="10" customWidth="1"/>
    <col min="13063" max="13063" width="19.42578125" style="10" customWidth="1"/>
    <col min="13064" max="13064" width="15.7109375" style="10" customWidth="1"/>
    <col min="13065" max="13065" width="14.28515625" style="10" customWidth="1"/>
    <col min="13066" max="13066" width="15.7109375" style="10" customWidth="1"/>
    <col min="13067" max="13067" width="17.7109375" style="10" customWidth="1"/>
    <col min="13068" max="13068" width="19.7109375" style="10" customWidth="1"/>
    <col min="13069" max="13069" width="14.42578125" style="10" customWidth="1"/>
    <col min="13070" max="13305" width="9.28515625" style="10"/>
    <col min="13306" max="13306" width="12.140625" style="10" customWidth="1"/>
    <col min="13307" max="13307" width="30" style="10" customWidth="1"/>
    <col min="13308" max="13308" width="24.42578125" style="10" customWidth="1"/>
    <col min="13309" max="13309" width="17.140625" style="10" customWidth="1"/>
    <col min="13310" max="13310" width="15.28515625" style="10" customWidth="1"/>
    <col min="13311" max="13311" width="13.42578125" style="10" customWidth="1"/>
    <col min="13312" max="13313" width="12.7109375" style="10" customWidth="1"/>
    <col min="13314" max="13314" width="15" style="10" customWidth="1"/>
    <col min="13315" max="13315" width="16.7109375" style="10" customWidth="1"/>
    <col min="13316" max="13316" width="16.140625" style="10" customWidth="1"/>
    <col min="13317" max="13317" width="15.42578125" style="10" customWidth="1"/>
    <col min="13318" max="13318" width="15.7109375" style="10" customWidth="1"/>
    <col min="13319" max="13319" width="19.42578125" style="10" customWidth="1"/>
    <col min="13320" max="13320" width="15.7109375" style="10" customWidth="1"/>
    <col min="13321" max="13321" width="14.28515625" style="10" customWidth="1"/>
    <col min="13322" max="13322" width="15.7109375" style="10" customWidth="1"/>
    <col min="13323" max="13323" width="17.7109375" style="10" customWidth="1"/>
    <col min="13324" max="13324" width="19.7109375" style="10" customWidth="1"/>
    <col min="13325" max="13325" width="14.42578125" style="10" customWidth="1"/>
    <col min="13326" max="13561" width="9.28515625" style="10"/>
    <col min="13562" max="13562" width="12.140625" style="10" customWidth="1"/>
    <col min="13563" max="13563" width="30" style="10" customWidth="1"/>
    <col min="13564" max="13564" width="24.42578125" style="10" customWidth="1"/>
    <col min="13565" max="13565" width="17.140625" style="10" customWidth="1"/>
    <col min="13566" max="13566" width="15.28515625" style="10" customWidth="1"/>
    <col min="13567" max="13567" width="13.42578125" style="10" customWidth="1"/>
    <col min="13568" max="13569" width="12.7109375" style="10" customWidth="1"/>
    <col min="13570" max="13570" width="15" style="10" customWidth="1"/>
    <col min="13571" max="13571" width="16.7109375" style="10" customWidth="1"/>
    <col min="13572" max="13572" width="16.140625" style="10" customWidth="1"/>
    <col min="13573" max="13573" width="15.42578125" style="10" customWidth="1"/>
    <col min="13574" max="13574" width="15.7109375" style="10" customWidth="1"/>
    <col min="13575" max="13575" width="19.42578125" style="10" customWidth="1"/>
    <col min="13576" max="13576" width="15.7109375" style="10" customWidth="1"/>
    <col min="13577" max="13577" width="14.28515625" style="10" customWidth="1"/>
    <col min="13578" max="13578" width="15.7109375" style="10" customWidth="1"/>
    <col min="13579" max="13579" width="17.7109375" style="10" customWidth="1"/>
    <col min="13580" max="13580" width="19.7109375" style="10" customWidth="1"/>
    <col min="13581" max="13581" width="14.42578125" style="10" customWidth="1"/>
    <col min="13582" max="13817" width="9.28515625" style="10"/>
    <col min="13818" max="13818" width="12.140625" style="10" customWidth="1"/>
    <col min="13819" max="13819" width="30" style="10" customWidth="1"/>
    <col min="13820" max="13820" width="24.42578125" style="10" customWidth="1"/>
    <col min="13821" max="13821" width="17.140625" style="10" customWidth="1"/>
    <col min="13822" max="13822" width="15.28515625" style="10" customWidth="1"/>
    <col min="13823" max="13823" width="13.42578125" style="10" customWidth="1"/>
    <col min="13824" max="13825" width="12.7109375" style="10" customWidth="1"/>
    <col min="13826" max="13826" width="15" style="10" customWidth="1"/>
    <col min="13827" max="13827" width="16.7109375" style="10" customWidth="1"/>
    <col min="13828" max="13828" width="16.140625" style="10" customWidth="1"/>
    <col min="13829" max="13829" width="15.42578125" style="10" customWidth="1"/>
    <col min="13830" max="13830" width="15.7109375" style="10" customWidth="1"/>
    <col min="13831" max="13831" width="19.42578125" style="10" customWidth="1"/>
    <col min="13832" max="13832" width="15.7109375" style="10" customWidth="1"/>
    <col min="13833" max="13833" width="14.28515625" style="10" customWidth="1"/>
    <col min="13834" max="13834" width="15.7109375" style="10" customWidth="1"/>
    <col min="13835" max="13835" width="17.7109375" style="10" customWidth="1"/>
    <col min="13836" max="13836" width="19.7109375" style="10" customWidth="1"/>
    <col min="13837" max="13837" width="14.42578125" style="10" customWidth="1"/>
    <col min="13838" max="14073" width="9.28515625" style="10"/>
    <col min="14074" max="14074" width="12.140625" style="10" customWidth="1"/>
    <col min="14075" max="14075" width="30" style="10" customWidth="1"/>
    <col min="14076" max="14076" width="24.42578125" style="10" customWidth="1"/>
    <col min="14077" max="14077" width="17.140625" style="10" customWidth="1"/>
    <col min="14078" max="14078" width="15.28515625" style="10" customWidth="1"/>
    <col min="14079" max="14079" width="13.42578125" style="10" customWidth="1"/>
    <col min="14080" max="14081" width="12.7109375" style="10" customWidth="1"/>
    <col min="14082" max="14082" width="15" style="10" customWidth="1"/>
    <col min="14083" max="14083" width="16.7109375" style="10" customWidth="1"/>
    <col min="14084" max="14084" width="16.140625" style="10" customWidth="1"/>
    <col min="14085" max="14085" width="15.42578125" style="10" customWidth="1"/>
    <col min="14086" max="14086" width="15.7109375" style="10" customWidth="1"/>
    <col min="14087" max="14087" width="19.42578125" style="10" customWidth="1"/>
    <col min="14088" max="14088" width="15.7109375" style="10" customWidth="1"/>
    <col min="14089" max="14089" width="14.28515625" style="10" customWidth="1"/>
    <col min="14090" max="14090" width="15.7109375" style="10" customWidth="1"/>
    <col min="14091" max="14091" width="17.7109375" style="10" customWidth="1"/>
    <col min="14092" max="14092" width="19.7109375" style="10" customWidth="1"/>
    <col min="14093" max="14093" width="14.42578125" style="10" customWidth="1"/>
    <col min="14094" max="14329" width="9.28515625" style="10"/>
    <col min="14330" max="14330" width="12.140625" style="10" customWidth="1"/>
    <col min="14331" max="14331" width="30" style="10" customWidth="1"/>
    <col min="14332" max="14332" width="24.42578125" style="10" customWidth="1"/>
    <col min="14333" max="14333" width="17.140625" style="10" customWidth="1"/>
    <col min="14334" max="14334" width="15.28515625" style="10" customWidth="1"/>
    <col min="14335" max="14335" width="13.42578125" style="10" customWidth="1"/>
    <col min="14336" max="14337" width="12.7109375" style="10" customWidth="1"/>
    <col min="14338" max="14338" width="15" style="10" customWidth="1"/>
    <col min="14339" max="14339" width="16.7109375" style="10" customWidth="1"/>
    <col min="14340" max="14340" width="16.140625" style="10" customWidth="1"/>
    <col min="14341" max="14341" width="15.42578125" style="10" customWidth="1"/>
    <col min="14342" max="14342" width="15.7109375" style="10" customWidth="1"/>
    <col min="14343" max="14343" width="19.42578125" style="10" customWidth="1"/>
    <col min="14344" max="14344" width="15.7109375" style="10" customWidth="1"/>
    <col min="14345" max="14345" width="14.28515625" style="10" customWidth="1"/>
    <col min="14346" max="14346" width="15.7109375" style="10" customWidth="1"/>
    <col min="14347" max="14347" width="17.7109375" style="10" customWidth="1"/>
    <col min="14348" max="14348" width="19.7109375" style="10" customWidth="1"/>
    <col min="14349" max="14349" width="14.42578125" style="10" customWidth="1"/>
    <col min="14350" max="14585" width="9.28515625" style="10"/>
    <col min="14586" max="14586" width="12.140625" style="10" customWidth="1"/>
    <col min="14587" max="14587" width="30" style="10" customWidth="1"/>
    <col min="14588" max="14588" width="24.42578125" style="10" customWidth="1"/>
    <col min="14589" max="14589" width="17.140625" style="10" customWidth="1"/>
    <col min="14590" max="14590" width="15.28515625" style="10" customWidth="1"/>
    <col min="14591" max="14591" width="13.42578125" style="10" customWidth="1"/>
    <col min="14592" max="14593" width="12.7109375" style="10" customWidth="1"/>
    <col min="14594" max="14594" width="15" style="10" customWidth="1"/>
    <col min="14595" max="14595" width="16.7109375" style="10" customWidth="1"/>
    <col min="14596" max="14596" width="16.140625" style="10" customWidth="1"/>
    <col min="14597" max="14597" width="15.42578125" style="10" customWidth="1"/>
    <col min="14598" max="14598" width="15.7109375" style="10" customWidth="1"/>
    <col min="14599" max="14599" width="19.42578125" style="10" customWidth="1"/>
    <col min="14600" max="14600" width="15.7109375" style="10" customWidth="1"/>
    <col min="14601" max="14601" width="14.28515625" style="10" customWidth="1"/>
    <col min="14602" max="14602" width="15.7109375" style="10" customWidth="1"/>
    <col min="14603" max="14603" width="17.7109375" style="10" customWidth="1"/>
    <col min="14604" max="14604" width="19.7109375" style="10" customWidth="1"/>
    <col min="14605" max="14605" width="14.42578125" style="10" customWidth="1"/>
    <col min="14606" max="14841" width="9.28515625" style="10"/>
    <col min="14842" max="14842" width="12.140625" style="10" customWidth="1"/>
    <col min="14843" max="14843" width="30" style="10" customWidth="1"/>
    <col min="14844" max="14844" width="24.42578125" style="10" customWidth="1"/>
    <col min="14845" max="14845" width="17.140625" style="10" customWidth="1"/>
    <col min="14846" max="14846" width="15.28515625" style="10" customWidth="1"/>
    <col min="14847" max="14847" width="13.42578125" style="10" customWidth="1"/>
    <col min="14848" max="14849" width="12.7109375" style="10" customWidth="1"/>
    <col min="14850" max="14850" width="15" style="10" customWidth="1"/>
    <col min="14851" max="14851" width="16.7109375" style="10" customWidth="1"/>
    <col min="14852" max="14852" width="16.140625" style="10" customWidth="1"/>
    <col min="14853" max="14853" width="15.42578125" style="10" customWidth="1"/>
    <col min="14854" max="14854" width="15.7109375" style="10" customWidth="1"/>
    <col min="14855" max="14855" width="19.42578125" style="10" customWidth="1"/>
    <col min="14856" max="14856" width="15.7109375" style="10" customWidth="1"/>
    <col min="14857" max="14857" width="14.28515625" style="10" customWidth="1"/>
    <col min="14858" max="14858" width="15.7109375" style="10" customWidth="1"/>
    <col min="14859" max="14859" width="17.7109375" style="10" customWidth="1"/>
    <col min="14860" max="14860" width="19.7109375" style="10" customWidth="1"/>
    <col min="14861" max="14861" width="14.42578125" style="10" customWidth="1"/>
    <col min="14862" max="15097" width="9.28515625" style="10"/>
    <col min="15098" max="15098" width="12.140625" style="10" customWidth="1"/>
    <col min="15099" max="15099" width="30" style="10" customWidth="1"/>
    <col min="15100" max="15100" width="24.42578125" style="10" customWidth="1"/>
    <col min="15101" max="15101" width="17.140625" style="10" customWidth="1"/>
    <col min="15102" max="15102" width="15.28515625" style="10" customWidth="1"/>
    <col min="15103" max="15103" width="13.42578125" style="10" customWidth="1"/>
    <col min="15104" max="15105" width="12.7109375" style="10" customWidth="1"/>
    <col min="15106" max="15106" width="15" style="10" customWidth="1"/>
    <col min="15107" max="15107" width="16.7109375" style="10" customWidth="1"/>
    <col min="15108" max="15108" width="16.140625" style="10" customWidth="1"/>
    <col min="15109" max="15109" width="15.42578125" style="10" customWidth="1"/>
    <col min="15110" max="15110" width="15.7109375" style="10" customWidth="1"/>
    <col min="15111" max="15111" width="19.42578125" style="10" customWidth="1"/>
    <col min="15112" max="15112" width="15.7109375" style="10" customWidth="1"/>
    <col min="15113" max="15113" width="14.28515625" style="10" customWidth="1"/>
    <col min="15114" max="15114" width="15.7109375" style="10" customWidth="1"/>
    <col min="15115" max="15115" width="17.7109375" style="10" customWidth="1"/>
    <col min="15116" max="15116" width="19.7109375" style="10" customWidth="1"/>
    <col min="15117" max="15117" width="14.42578125" style="10" customWidth="1"/>
    <col min="15118" max="15353" width="9.28515625" style="10"/>
    <col min="15354" max="15354" width="12.140625" style="10" customWidth="1"/>
    <col min="15355" max="15355" width="30" style="10" customWidth="1"/>
    <col min="15356" max="15356" width="24.42578125" style="10" customWidth="1"/>
    <col min="15357" max="15357" width="17.140625" style="10" customWidth="1"/>
    <col min="15358" max="15358" width="15.28515625" style="10" customWidth="1"/>
    <col min="15359" max="15359" width="13.42578125" style="10" customWidth="1"/>
    <col min="15360" max="15361" width="12.7109375" style="10" customWidth="1"/>
    <col min="15362" max="15362" width="15" style="10" customWidth="1"/>
    <col min="15363" max="15363" width="16.7109375" style="10" customWidth="1"/>
    <col min="15364" max="15364" width="16.140625" style="10" customWidth="1"/>
    <col min="15365" max="15365" width="15.42578125" style="10" customWidth="1"/>
    <col min="15366" max="15366" width="15.7109375" style="10" customWidth="1"/>
    <col min="15367" max="15367" width="19.42578125" style="10" customWidth="1"/>
    <col min="15368" max="15368" width="15.7109375" style="10" customWidth="1"/>
    <col min="15369" max="15369" width="14.28515625" style="10" customWidth="1"/>
    <col min="15370" max="15370" width="15.7109375" style="10" customWidth="1"/>
    <col min="15371" max="15371" width="17.7109375" style="10" customWidth="1"/>
    <col min="15372" max="15372" width="19.7109375" style="10" customWidth="1"/>
    <col min="15373" max="15373" width="14.42578125" style="10" customWidth="1"/>
    <col min="15374" max="15609" width="9.28515625" style="10"/>
    <col min="15610" max="15610" width="12.140625" style="10" customWidth="1"/>
    <col min="15611" max="15611" width="30" style="10" customWidth="1"/>
    <col min="15612" max="15612" width="24.42578125" style="10" customWidth="1"/>
    <col min="15613" max="15613" width="17.140625" style="10" customWidth="1"/>
    <col min="15614" max="15614" width="15.28515625" style="10" customWidth="1"/>
    <col min="15615" max="15615" width="13.42578125" style="10" customWidth="1"/>
    <col min="15616" max="15617" width="12.7109375" style="10" customWidth="1"/>
    <col min="15618" max="15618" width="15" style="10" customWidth="1"/>
    <col min="15619" max="15619" width="16.7109375" style="10" customWidth="1"/>
    <col min="15620" max="15620" width="16.140625" style="10" customWidth="1"/>
    <col min="15621" max="15621" width="15.42578125" style="10" customWidth="1"/>
    <col min="15622" max="15622" width="15.7109375" style="10" customWidth="1"/>
    <col min="15623" max="15623" width="19.42578125" style="10" customWidth="1"/>
    <col min="15624" max="15624" width="15.7109375" style="10" customWidth="1"/>
    <col min="15625" max="15625" width="14.28515625" style="10" customWidth="1"/>
    <col min="15626" max="15626" width="15.7109375" style="10" customWidth="1"/>
    <col min="15627" max="15627" width="17.7109375" style="10" customWidth="1"/>
    <col min="15628" max="15628" width="19.7109375" style="10" customWidth="1"/>
    <col min="15629" max="15629" width="14.42578125" style="10" customWidth="1"/>
    <col min="15630" max="15865" width="9.28515625" style="10"/>
    <col min="15866" max="15866" width="12.140625" style="10" customWidth="1"/>
    <col min="15867" max="15867" width="30" style="10" customWidth="1"/>
    <col min="15868" max="15868" width="24.42578125" style="10" customWidth="1"/>
    <col min="15869" max="15869" width="17.140625" style="10" customWidth="1"/>
    <col min="15870" max="15870" width="15.28515625" style="10" customWidth="1"/>
    <col min="15871" max="15871" width="13.42578125" style="10" customWidth="1"/>
    <col min="15872" max="15873" width="12.7109375" style="10" customWidth="1"/>
    <col min="15874" max="15874" width="15" style="10" customWidth="1"/>
    <col min="15875" max="15875" width="16.7109375" style="10" customWidth="1"/>
    <col min="15876" max="15876" width="16.140625" style="10" customWidth="1"/>
    <col min="15877" max="15877" width="15.42578125" style="10" customWidth="1"/>
    <col min="15878" max="15878" width="15.7109375" style="10" customWidth="1"/>
    <col min="15879" max="15879" width="19.42578125" style="10" customWidth="1"/>
    <col min="15880" max="15880" width="15.7109375" style="10" customWidth="1"/>
    <col min="15881" max="15881" width="14.28515625" style="10" customWidth="1"/>
    <col min="15882" max="15882" width="15.7109375" style="10" customWidth="1"/>
    <col min="15883" max="15883" width="17.7109375" style="10" customWidth="1"/>
    <col min="15884" max="15884" width="19.7109375" style="10" customWidth="1"/>
    <col min="15885" max="15885" width="14.42578125" style="10" customWidth="1"/>
    <col min="15886" max="16121" width="9.28515625" style="10"/>
    <col min="16122" max="16122" width="12.140625" style="10" customWidth="1"/>
    <col min="16123" max="16123" width="30" style="10" customWidth="1"/>
    <col min="16124" max="16124" width="24.42578125" style="10" customWidth="1"/>
    <col min="16125" max="16125" width="17.140625" style="10" customWidth="1"/>
    <col min="16126" max="16126" width="15.28515625" style="10" customWidth="1"/>
    <col min="16127" max="16127" width="13.42578125" style="10" customWidth="1"/>
    <col min="16128" max="16129" width="12.7109375" style="10" customWidth="1"/>
    <col min="16130" max="16130" width="15" style="10" customWidth="1"/>
    <col min="16131" max="16131" width="16.7109375" style="10" customWidth="1"/>
    <col min="16132" max="16132" width="16.140625" style="10" customWidth="1"/>
    <col min="16133" max="16133" width="15.42578125" style="10" customWidth="1"/>
    <col min="16134" max="16134" width="15.7109375" style="10" customWidth="1"/>
    <col min="16135" max="16135" width="19.42578125" style="10" customWidth="1"/>
    <col min="16136" max="16136" width="15.7109375" style="10" customWidth="1"/>
    <col min="16137" max="16137" width="14.28515625" style="10" customWidth="1"/>
    <col min="16138" max="16138" width="15.7109375" style="10" customWidth="1"/>
    <col min="16139" max="16139" width="17.7109375" style="10" customWidth="1"/>
    <col min="16140" max="16140" width="19.7109375" style="10" customWidth="1"/>
    <col min="16141" max="16141" width="14.42578125" style="10" customWidth="1"/>
    <col min="16142" max="16381" width="9.28515625" style="10"/>
    <col min="16382" max="16384" width="9.28515625" style="10" customWidth="1"/>
  </cols>
  <sheetData>
    <row r="1" spans="1:19" x14ac:dyDescent="0.25">
      <c r="A1" s="28"/>
    </row>
    <row r="2" spans="1:19" ht="42" customHeight="1" x14ac:dyDescent="0.3">
      <c r="A2" s="102" t="s">
        <v>0</v>
      </c>
      <c r="B2" s="103"/>
      <c r="C2" s="103"/>
      <c r="D2" s="103"/>
      <c r="E2" s="103"/>
      <c r="F2" s="103"/>
      <c r="G2" s="103"/>
      <c r="H2" s="103"/>
      <c r="I2" s="103"/>
      <c r="J2" s="103"/>
      <c r="K2" s="103"/>
      <c r="L2" s="103"/>
      <c r="M2" s="103"/>
      <c r="N2" s="103"/>
      <c r="O2" s="103"/>
      <c r="P2" s="103"/>
      <c r="Q2" s="103"/>
      <c r="R2" s="103"/>
      <c r="S2" s="42"/>
    </row>
    <row r="3" spans="1:19" ht="15.6" x14ac:dyDescent="0.3">
      <c r="A3" s="103"/>
      <c r="B3" s="103"/>
      <c r="C3" s="103"/>
      <c r="D3" s="103"/>
      <c r="E3" s="103"/>
      <c r="F3" s="103"/>
      <c r="G3" s="103"/>
      <c r="H3" s="103"/>
      <c r="I3" s="103"/>
      <c r="J3" s="103"/>
      <c r="K3" s="103"/>
      <c r="L3" s="103"/>
      <c r="M3" s="103"/>
      <c r="N3" s="103"/>
      <c r="O3" s="103"/>
      <c r="P3" s="103"/>
      <c r="Q3" s="103"/>
      <c r="R3" s="103"/>
      <c r="S3" s="42"/>
    </row>
    <row r="4" spans="1:19" ht="15.6" x14ac:dyDescent="0.3">
      <c r="A4" s="30"/>
      <c r="B4" s="30"/>
      <c r="C4" s="30"/>
      <c r="D4" s="30"/>
      <c r="E4" s="30"/>
      <c r="F4" s="30"/>
      <c r="G4" s="30"/>
      <c r="H4" s="30"/>
      <c r="I4" s="30"/>
      <c r="J4" s="30"/>
      <c r="K4" s="30"/>
      <c r="L4" s="30"/>
      <c r="M4" s="30"/>
      <c r="N4" s="30"/>
      <c r="O4" s="30"/>
      <c r="P4" s="30"/>
      <c r="Q4" s="30"/>
      <c r="R4" s="30"/>
      <c r="S4" s="30"/>
    </row>
    <row r="5" spans="1:19" ht="52.8" x14ac:dyDescent="0.3">
      <c r="A5" s="14"/>
      <c r="B5" s="14"/>
      <c r="C5" s="14"/>
      <c r="D5" s="14"/>
      <c r="E5" s="14"/>
      <c r="F5" s="15" t="s">
        <v>1</v>
      </c>
      <c r="G5" s="48">
        <v>2023</v>
      </c>
      <c r="H5" s="42" t="s">
        <v>2</v>
      </c>
      <c r="I5" s="45" t="s">
        <v>3</v>
      </c>
      <c r="J5" s="14" t="s">
        <v>4</v>
      </c>
      <c r="O5" s="14"/>
      <c r="P5" s="59" t="s">
        <v>5</v>
      </c>
      <c r="Q5" s="60" t="s">
        <v>80</v>
      </c>
      <c r="R5" s="60" t="s">
        <v>81</v>
      </c>
      <c r="S5" s="69"/>
    </row>
    <row r="6" spans="1:19" ht="15.6" x14ac:dyDescent="0.3">
      <c r="A6" s="42"/>
      <c r="B6" s="42"/>
      <c r="C6" s="42"/>
      <c r="D6" s="42"/>
      <c r="E6" s="42"/>
      <c r="F6" s="42"/>
      <c r="G6" s="42"/>
      <c r="H6" s="42"/>
      <c r="I6" s="42"/>
      <c r="J6" s="42"/>
      <c r="K6" s="42"/>
      <c r="O6" s="42"/>
      <c r="P6" s="47" t="s">
        <v>8</v>
      </c>
      <c r="Q6" s="86">
        <f>+SUMIF($P$20:$P$52,"8,63%",$Q$20:$Q$52)</f>
        <v>0</v>
      </c>
      <c r="R6" s="86" cm="1">
        <f t="array" ref="R6">SUMPRODUCT(--(P20:P52=0.0863),S20:S52)</f>
        <v>0</v>
      </c>
      <c r="S6" s="84"/>
    </row>
    <row r="7" spans="1:19" ht="15" customHeight="1" x14ac:dyDescent="0.3">
      <c r="A7" s="12"/>
      <c r="B7" s="12"/>
      <c r="C7" s="12"/>
      <c r="D7" s="12"/>
      <c r="E7" s="12"/>
      <c r="F7" s="12"/>
      <c r="G7" s="29" t="s">
        <v>9</v>
      </c>
      <c r="H7" s="51"/>
      <c r="I7" s="52"/>
      <c r="J7" s="12"/>
      <c r="K7" s="12"/>
      <c r="O7" s="12"/>
      <c r="P7" s="47" t="s">
        <v>10</v>
      </c>
      <c r="Q7" s="86">
        <f>+SUMIF($P$20:$P$52,"10,44%",$Q$20:$Q$52)</f>
        <v>0</v>
      </c>
      <c r="R7" s="86" cm="1">
        <f t="array" ref="R7">SUMPRODUCT(--(P20:P52=0.1044),S20:S52)</f>
        <v>0</v>
      </c>
      <c r="S7" s="84"/>
    </row>
    <row r="8" spans="1:19" ht="15.6" x14ac:dyDescent="0.3">
      <c r="A8" s="12"/>
      <c r="B8" s="12"/>
      <c r="C8" s="12"/>
      <c r="D8" s="12"/>
      <c r="E8" s="12"/>
      <c r="F8" s="12"/>
      <c r="G8" s="12"/>
      <c r="H8" s="12"/>
      <c r="I8" s="12"/>
      <c r="J8" s="12"/>
      <c r="K8" s="12"/>
      <c r="L8" s="12"/>
      <c r="M8" s="12"/>
      <c r="N8" s="12"/>
      <c r="O8" s="12"/>
      <c r="P8" s="47" t="s">
        <v>11</v>
      </c>
      <c r="Q8" s="86">
        <f>+SUMIF($P$20:$P$52,"12,35%",$Q$20:$Q$52)</f>
        <v>0</v>
      </c>
      <c r="R8" s="86" cm="1">
        <f t="array" ref="R8">SUMPRODUCT(--(P20:P52=0.1235),S20:S52)</f>
        <v>0</v>
      </c>
      <c r="S8" s="84"/>
    </row>
    <row r="9" spans="1:19" ht="13.8" x14ac:dyDescent="0.3">
      <c r="A9" s="96" t="s">
        <v>12</v>
      </c>
      <c r="B9" s="96"/>
      <c r="C9" s="96"/>
      <c r="D9" s="96"/>
      <c r="E9" s="96"/>
      <c r="F9" s="96"/>
      <c r="G9" s="96"/>
      <c r="H9" s="96"/>
      <c r="I9" s="96"/>
      <c r="J9" s="96"/>
      <c r="K9" s="96"/>
      <c r="L9" s="96"/>
      <c r="M9" s="43"/>
      <c r="P9" s="47" t="s">
        <v>13</v>
      </c>
      <c r="Q9" s="86">
        <f>+SUMIF($P$20:$P$52,"14,99%",$Q$20:$Q$52)</f>
        <v>0</v>
      </c>
      <c r="R9" s="86" cm="1">
        <f t="array" ref="R9">SUMPRODUCT(--(P20:P52=0.1499),S20:S52)</f>
        <v>0</v>
      </c>
      <c r="S9" s="84"/>
    </row>
    <row r="10" spans="1:19" ht="22.2" customHeight="1" x14ac:dyDescent="0.3">
      <c r="A10" s="104" t="s">
        <v>14</v>
      </c>
      <c r="B10" s="105"/>
      <c r="C10" s="105"/>
      <c r="D10" s="106"/>
      <c r="E10" s="110"/>
      <c r="F10" s="110"/>
      <c r="G10" s="110"/>
      <c r="H10" s="110"/>
      <c r="I10" s="110"/>
      <c r="J10" s="110"/>
      <c r="K10" s="110"/>
      <c r="L10" s="110"/>
      <c r="M10" s="55"/>
      <c r="N10" s="55"/>
      <c r="O10" s="55"/>
      <c r="P10" s="47" t="s">
        <v>15</v>
      </c>
      <c r="Q10" s="86">
        <f>+SUMIF($P$20:$P$52,"17,25%",$Q$20:$Q$52)</f>
        <v>0</v>
      </c>
      <c r="R10" s="86" cm="1">
        <f t="array" ref="R10">SUMPRODUCT(--(P20:P52=0.1725),S20:S52)</f>
        <v>0</v>
      </c>
      <c r="S10" s="84"/>
    </row>
    <row r="11" spans="1:19" ht="22.2" customHeight="1" x14ac:dyDescent="0.3">
      <c r="A11" s="104" t="s">
        <v>16</v>
      </c>
      <c r="B11" s="105"/>
      <c r="C11" s="105"/>
      <c r="D11" s="106"/>
      <c r="E11" s="110"/>
      <c r="F11" s="110"/>
      <c r="G11" s="110"/>
      <c r="H11" s="110"/>
      <c r="I11" s="110"/>
      <c r="J11" s="110"/>
      <c r="K11" s="110"/>
      <c r="L11" s="110"/>
      <c r="M11" s="55"/>
      <c r="N11" s="55"/>
      <c r="O11" s="55"/>
      <c r="P11" s="47" t="s">
        <v>17</v>
      </c>
      <c r="Q11" s="86">
        <f>+SUMIF($P$20:$P$52,"18,89%",$Q$20:$Q$52)</f>
        <v>0</v>
      </c>
      <c r="R11" s="86" cm="1">
        <f t="array" ref="R11">SUMPRODUCT(--(P20:P52=0.1889),S20:S52)</f>
        <v>0</v>
      </c>
      <c r="S11" s="84"/>
    </row>
    <row r="12" spans="1:19" ht="13.8" x14ac:dyDescent="0.3">
      <c r="A12" s="21"/>
      <c r="B12" s="21"/>
      <c r="C12" s="21"/>
      <c r="D12" s="21"/>
      <c r="E12" s="22"/>
      <c r="F12" s="22"/>
      <c r="G12" s="22"/>
      <c r="H12" s="22"/>
      <c r="I12" s="22"/>
      <c r="J12" s="22"/>
      <c r="K12" s="22"/>
      <c r="L12" s="22"/>
      <c r="M12" s="22"/>
      <c r="P12" s="47" t="s">
        <v>18</v>
      </c>
      <c r="Q12" s="86">
        <f>+SUMIF($P$20:$P$52,"20,02%",$Q$20:$Q$52)</f>
        <v>0</v>
      </c>
      <c r="R12" s="86" cm="1">
        <f t="array" ref="R12">SUMPRODUCT(--(P20:P52=0.2002),S20:S52)</f>
        <v>0</v>
      </c>
      <c r="S12" s="84"/>
    </row>
    <row r="13" spans="1:19" x14ac:dyDescent="0.25">
      <c r="A13" s="96" t="s">
        <v>19</v>
      </c>
      <c r="B13" s="96"/>
      <c r="C13" s="96"/>
      <c r="D13" s="96"/>
      <c r="E13" s="96"/>
      <c r="F13" s="96"/>
      <c r="G13" s="96"/>
      <c r="H13" s="96"/>
      <c r="I13" s="96"/>
      <c r="J13" s="96"/>
      <c r="K13" s="96"/>
      <c r="L13" s="96"/>
      <c r="M13" s="43"/>
      <c r="P13" s="53" t="s">
        <v>20</v>
      </c>
      <c r="Q13" s="87">
        <f>+SUM(Q6:Q12)</f>
        <v>0</v>
      </c>
      <c r="R13" s="87">
        <f>+SUM(R6:R12)</f>
        <v>0</v>
      </c>
      <c r="S13" s="27"/>
    </row>
    <row r="14" spans="1:19" ht="18" customHeight="1" x14ac:dyDescent="0.25">
      <c r="A14" s="97" t="s">
        <v>21</v>
      </c>
      <c r="B14" s="97"/>
      <c r="C14" s="97"/>
      <c r="D14" s="98" t="s">
        <v>53</v>
      </c>
      <c r="E14" s="98"/>
      <c r="F14" s="19">
        <f>+IF(D14="Biudžetinė Terminuota",0.0217,IF(D14="Biudžetinė Neterminuota",0.0145,IF(D14="Verslo įm. ir kt. Terminuota",0.0249,IF(D14="Verslo įm. ir kt. Neterminuota",0.0177,IF(D14="Kitos organizacijos** Terminuota",0.0233,IF(D14="Kitos organizacijos** Neterminuota",0.0161,0))))))</f>
        <v>2.4899999999999999E-2</v>
      </c>
      <c r="G14" s="23"/>
      <c r="H14" s="43"/>
      <c r="I14" s="43"/>
      <c r="J14" s="43"/>
      <c r="K14" s="43"/>
      <c r="L14" s="43"/>
      <c r="M14" s="43"/>
    </row>
    <row r="15" spans="1:19" x14ac:dyDescent="0.25">
      <c r="E15" s="23"/>
    </row>
    <row r="16" spans="1:19" ht="16.5" customHeight="1" x14ac:dyDescent="0.25">
      <c r="A16" s="91" t="s">
        <v>23</v>
      </c>
      <c r="B16" s="91" t="s">
        <v>24</v>
      </c>
      <c r="C16" s="91" t="s">
        <v>25</v>
      </c>
      <c r="D16" s="91" t="s">
        <v>26</v>
      </c>
      <c r="E16" s="91" t="s">
        <v>27</v>
      </c>
      <c r="F16" s="99" t="s">
        <v>28</v>
      </c>
      <c r="G16" s="100"/>
      <c r="H16" s="100"/>
      <c r="I16" s="100"/>
      <c r="J16" s="101"/>
      <c r="K16" s="46"/>
      <c r="L16" s="93" t="s">
        <v>29</v>
      </c>
      <c r="M16" s="93" t="s">
        <v>30</v>
      </c>
      <c r="N16" s="91" t="s">
        <v>31</v>
      </c>
      <c r="O16" s="91" t="s">
        <v>32</v>
      </c>
      <c r="P16" s="91" t="s">
        <v>33</v>
      </c>
      <c r="Q16" s="91" t="s">
        <v>34</v>
      </c>
      <c r="R16" s="93" t="s">
        <v>35</v>
      </c>
      <c r="S16" s="70"/>
    </row>
    <row r="17" spans="1:19" ht="12.75" customHeight="1" x14ac:dyDescent="0.25">
      <c r="A17" s="91"/>
      <c r="B17" s="91"/>
      <c r="C17" s="91"/>
      <c r="D17" s="91"/>
      <c r="E17" s="91"/>
      <c r="F17" s="91" t="s">
        <v>36</v>
      </c>
      <c r="G17" s="91" t="s">
        <v>37</v>
      </c>
      <c r="H17" s="91" t="s">
        <v>38</v>
      </c>
      <c r="I17" s="91" t="s">
        <v>39</v>
      </c>
      <c r="J17" s="91" t="s">
        <v>40</v>
      </c>
      <c r="K17" s="91" t="s">
        <v>41</v>
      </c>
      <c r="L17" s="94"/>
      <c r="M17" s="94"/>
      <c r="N17" s="91"/>
      <c r="O17" s="91"/>
      <c r="P17" s="91"/>
      <c r="Q17" s="91"/>
      <c r="R17" s="94"/>
      <c r="S17" s="70"/>
    </row>
    <row r="18" spans="1:19" ht="88.95" customHeight="1" x14ac:dyDescent="0.25">
      <c r="A18" s="91"/>
      <c r="B18" s="91"/>
      <c r="C18" s="91"/>
      <c r="D18" s="91"/>
      <c r="E18" s="91"/>
      <c r="F18" s="91"/>
      <c r="G18" s="91"/>
      <c r="H18" s="91"/>
      <c r="I18" s="91"/>
      <c r="J18" s="91"/>
      <c r="K18" s="91"/>
      <c r="L18" s="95"/>
      <c r="M18" s="95"/>
      <c r="N18" s="91"/>
      <c r="O18" s="91"/>
      <c r="P18" s="91"/>
      <c r="Q18" s="91"/>
      <c r="R18" s="95"/>
      <c r="S18" s="70"/>
    </row>
    <row r="19" spans="1:19" ht="20.7" customHeight="1" x14ac:dyDescent="0.25">
      <c r="A19" s="11">
        <v>1</v>
      </c>
      <c r="B19" s="11">
        <v>2</v>
      </c>
      <c r="C19" s="11">
        <v>3</v>
      </c>
      <c r="D19" s="11">
        <v>4</v>
      </c>
      <c r="E19" s="11">
        <v>5</v>
      </c>
      <c r="F19" s="16" t="s">
        <v>42</v>
      </c>
      <c r="G19" s="11">
        <v>7</v>
      </c>
      <c r="H19" s="11">
        <v>8</v>
      </c>
      <c r="I19" s="11">
        <v>9</v>
      </c>
      <c r="J19" s="11">
        <v>10</v>
      </c>
      <c r="K19" s="11">
        <v>11</v>
      </c>
      <c r="L19" s="11">
        <v>12</v>
      </c>
      <c r="M19" s="11" t="s">
        <v>43</v>
      </c>
      <c r="N19" s="11">
        <v>14</v>
      </c>
      <c r="O19" s="11">
        <v>15</v>
      </c>
      <c r="P19" s="11">
        <v>16</v>
      </c>
      <c r="Q19" s="11">
        <v>17</v>
      </c>
      <c r="R19" s="11">
        <v>18</v>
      </c>
      <c r="S19" s="71"/>
    </row>
    <row r="20" spans="1:19" x14ac:dyDescent="0.25">
      <c r="A20" s="24"/>
      <c r="B20" s="3"/>
      <c r="C20" s="3"/>
      <c r="D20" s="4"/>
      <c r="E20" s="4"/>
      <c r="F20" s="4"/>
      <c r="G20" s="4"/>
      <c r="H20" s="4"/>
      <c r="I20" s="4"/>
      <c r="J20" s="4"/>
      <c r="K20" s="4"/>
      <c r="L20" s="4">
        <f>IF($F$14=0,"0,00",(1+$F$14)*(F20+G20+H20+I20+J20)+K20)</f>
        <v>0</v>
      </c>
      <c r="M20" s="17">
        <f>IF(D20=0,0,ROUND((L20*E20/D20),2))</f>
        <v>0</v>
      </c>
      <c r="N20" s="65"/>
      <c r="O20" s="64"/>
      <c r="P20" s="19" t="str">
        <f>IF(OR(N20="",O20=""),"",VLOOKUP(CONCATENATE(N20," dienų darbo savaitė"),'Atostogų išmokų FN'!$A$7:$AG$8,O20-17)/100)</f>
        <v/>
      </c>
      <c r="Q20" s="17">
        <f>ROUND(IF(N20="",0,(M20-(((K20+(J20*(1+$F$14)))*E20/D20)))*P20),2)</f>
        <v>0</v>
      </c>
      <c r="R20" s="37"/>
      <c r="S20" s="10" t="str">
        <f t="shared" ref="S20:S52" si="0">IFERROR(M20-J20/D20*E20*(1+$F$14)-K20/D20*E20,"")</f>
        <v/>
      </c>
    </row>
    <row r="21" spans="1:19" x14ac:dyDescent="0.25">
      <c r="A21" s="24"/>
      <c r="B21" s="3"/>
      <c r="C21" s="67"/>
      <c r="D21" s="4"/>
      <c r="E21" s="4"/>
      <c r="F21" s="4"/>
      <c r="G21" s="4"/>
      <c r="H21" s="4"/>
      <c r="I21" s="4"/>
      <c r="J21" s="4"/>
      <c r="K21" s="4"/>
      <c r="L21" s="4">
        <f t="shared" ref="L21:L52" si="1">IF($F$14=0,"0,00",(1+$F$14)*(F21+G21+H21+I21+J21)+K21)</f>
        <v>0</v>
      </c>
      <c r="M21" s="17">
        <f t="shared" ref="M21:M52" si="2">IF(D21=0,0,ROUND((L21*E21/D21),2))</f>
        <v>0</v>
      </c>
      <c r="N21" s="65"/>
      <c r="O21" s="64"/>
      <c r="P21" s="19" t="str">
        <f>IF(OR(N21="",O21=""),"",VLOOKUP(CONCATENATE(N21," dienų darbo savaitė"),'Atostogų išmokų FN'!$A$7:$AG$8,O21-17)/100)</f>
        <v/>
      </c>
      <c r="Q21" s="17">
        <f t="shared" ref="Q21:Q52" si="3">ROUND(IF(N21="",0,(M21-(((K21+(J21*(1+$F$14)))*E21/D21)))*P21),2)</f>
        <v>0</v>
      </c>
      <c r="R21" s="37"/>
      <c r="S21" s="10" t="str">
        <f t="shared" si="0"/>
        <v/>
      </c>
    </row>
    <row r="22" spans="1:19" x14ac:dyDescent="0.25">
      <c r="A22" s="24"/>
      <c r="B22" s="3"/>
      <c r="C22" s="67"/>
      <c r="D22" s="4"/>
      <c r="E22" s="4"/>
      <c r="F22" s="4"/>
      <c r="G22" s="4"/>
      <c r="H22" s="4"/>
      <c r="I22" s="4"/>
      <c r="J22" s="4"/>
      <c r="K22" s="4"/>
      <c r="L22" s="4">
        <f t="shared" si="1"/>
        <v>0</v>
      </c>
      <c r="M22" s="17">
        <f t="shared" si="2"/>
        <v>0</v>
      </c>
      <c r="N22" s="65"/>
      <c r="O22" s="64"/>
      <c r="P22" s="19" t="str">
        <f>IF(OR(N22="",O22=""),"",VLOOKUP(CONCATENATE(N22," dienų darbo savaitė"),'Atostogų išmokų FN'!$A$7:$AG$8,O22-17)/100)</f>
        <v/>
      </c>
      <c r="Q22" s="17">
        <f t="shared" si="3"/>
        <v>0</v>
      </c>
      <c r="R22" s="37"/>
      <c r="S22" s="10" t="str">
        <f t="shared" si="0"/>
        <v/>
      </c>
    </row>
    <row r="23" spans="1:19" x14ac:dyDescent="0.25">
      <c r="A23" s="24"/>
      <c r="B23" s="3"/>
      <c r="C23" s="67"/>
      <c r="D23" s="4"/>
      <c r="E23" s="4"/>
      <c r="F23" s="4"/>
      <c r="G23" s="4"/>
      <c r="H23" s="4"/>
      <c r="I23" s="4"/>
      <c r="J23" s="4"/>
      <c r="K23" s="4"/>
      <c r="L23" s="4">
        <f t="shared" si="1"/>
        <v>0</v>
      </c>
      <c r="M23" s="17">
        <f t="shared" si="2"/>
        <v>0</v>
      </c>
      <c r="N23" s="65"/>
      <c r="O23" s="64"/>
      <c r="P23" s="19" t="str">
        <f>IF(OR(N23="",O23=""),"",VLOOKUP(CONCATENATE(N23," dienų darbo savaitė"),'Atostogų išmokų FN'!$A$7:$AG$8,O23-17)/100)</f>
        <v/>
      </c>
      <c r="Q23" s="17">
        <f t="shared" si="3"/>
        <v>0</v>
      </c>
      <c r="R23" s="37"/>
      <c r="S23" s="10" t="str">
        <f t="shared" si="0"/>
        <v/>
      </c>
    </row>
    <row r="24" spans="1:19" x14ac:dyDescent="0.25">
      <c r="A24" s="24"/>
      <c r="B24" s="3"/>
      <c r="C24" s="67"/>
      <c r="D24" s="4"/>
      <c r="E24" s="4"/>
      <c r="F24" s="4"/>
      <c r="G24" s="4"/>
      <c r="H24" s="4"/>
      <c r="I24" s="4"/>
      <c r="J24" s="4"/>
      <c r="K24" s="4"/>
      <c r="L24" s="4">
        <f t="shared" si="1"/>
        <v>0</v>
      </c>
      <c r="M24" s="17">
        <f t="shared" si="2"/>
        <v>0</v>
      </c>
      <c r="N24" s="65"/>
      <c r="O24" s="64"/>
      <c r="P24" s="19" t="str">
        <f>IF(OR(N24="",O24=""),"",VLOOKUP(CONCATENATE(N24," dienų darbo savaitė"),'Atostogų išmokų FN'!$A$7:$AG$8,O24-17)/100)</f>
        <v/>
      </c>
      <c r="Q24" s="17">
        <f t="shared" si="3"/>
        <v>0</v>
      </c>
      <c r="R24" s="37"/>
      <c r="S24" s="10" t="str">
        <f t="shared" si="0"/>
        <v/>
      </c>
    </row>
    <row r="25" spans="1:19" x14ac:dyDescent="0.25">
      <c r="A25" s="24"/>
      <c r="B25" s="3"/>
      <c r="C25" s="67"/>
      <c r="D25" s="4"/>
      <c r="E25" s="4"/>
      <c r="F25" s="4"/>
      <c r="G25" s="4"/>
      <c r="H25" s="4"/>
      <c r="I25" s="4"/>
      <c r="J25" s="4"/>
      <c r="K25" s="4"/>
      <c r="L25" s="4">
        <f t="shared" si="1"/>
        <v>0</v>
      </c>
      <c r="M25" s="17">
        <f t="shared" si="2"/>
        <v>0</v>
      </c>
      <c r="N25" s="65"/>
      <c r="O25" s="64"/>
      <c r="P25" s="19" t="str">
        <f>IF(OR(N25="",O25=""),"",VLOOKUP(CONCATENATE(N25," dienų darbo savaitė"),'Atostogų išmokų FN'!$A$7:$AG$8,O25-17)/100)</f>
        <v/>
      </c>
      <c r="Q25" s="17">
        <f t="shared" si="3"/>
        <v>0</v>
      </c>
      <c r="R25" s="37"/>
      <c r="S25" s="10" t="str">
        <f t="shared" si="0"/>
        <v/>
      </c>
    </row>
    <row r="26" spans="1:19" x14ac:dyDescent="0.25">
      <c r="A26" s="24"/>
      <c r="B26" s="3"/>
      <c r="C26" s="67"/>
      <c r="D26" s="4"/>
      <c r="E26" s="4"/>
      <c r="F26" s="4"/>
      <c r="G26" s="4"/>
      <c r="H26" s="4"/>
      <c r="I26" s="4"/>
      <c r="J26" s="4"/>
      <c r="K26" s="4"/>
      <c r="L26" s="4">
        <f t="shared" si="1"/>
        <v>0</v>
      </c>
      <c r="M26" s="17">
        <f t="shared" si="2"/>
        <v>0</v>
      </c>
      <c r="N26" s="65"/>
      <c r="O26" s="64"/>
      <c r="P26" s="19" t="str">
        <f>IF(OR(N26="",O26=""),"",VLOOKUP(CONCATENATE(N26," dienų darbo savaitė"),'Atostogų išmokų FN'!$A$7:$AG$8,O26-17)/100)</f>
        <v/>
      </c>
      <c r="Q26" s="17">
        <f t="shared" si="3"/>
        <v>0</v>
      </c>
      <c r="R26" s="37"/>
      <c r="S26" s="10" t="str">
        <f t="shared" si="0"/>
        <v/>
      </c>
    </row>
    <row r="27" spans="1:19" x14ac:dyDescent="0.25">
      <c r="A27" s="24"/>
      <c r="B27" s="3"/>
      <c r="C27" s="3"/>
      <c r="D27" s="4"/>
      <c r="E27" s="4"/>
      <c r="F27" s="4"/>
      <c r="G27" s="4"/>
      <c r="H27" s="4"/>
      <c r="I27" s="4"/>
      <c r="J27" s="4"/>
      <c r="K27" s="4"/>
      <c r="L27" s="4">
        <f t="shared" si="1"/>
        <v>0</v>
      </c>
      <c r="M27" s="17">
        <f t="shared" si="2"/>
        <v>0</v>
      </c>
      <c r="N27" s="65"/>
      <c r="O27" s="64"/>
      <c r="P27" s="19" t="str">
        <f>IF(OR(N27="",O27=""),"",VLOOKUP(CONCATENATE(N27," dienų darbo savaitė"),'Atostogų išmokų FN'!$A$7:$AG$8,O27-17)/100)</f>
        <v/>
      </c>
      <c r="Q27" s="17">
        <f t="shared" si="3"/>
        <v>0</v>
      </c>
      <c r="R27" s="37"/>
      <c r="S27" s="10" t="str">
        <f t="shared" si="0"/>
        <v/>
      </c>
    </row>
    <row r="28" spans="1:19" x14ac:dyDescent="0.25">
      <c r="A28" s="24"/>
      <c r="B28" s="3"/>
      <c r="C28" s="3"/>
      <c r="D28" s="4"/>
      <c r="E28" s="4"/>
      <c r="F28" s="4"/>
      <c r="G28" s="4"/>
      <c r="H28" s="4"/>
      <c r="I28" s="4"/>
      <c r="J28" s="4"/>
      <c r="K28" s="4"/>
      <c r="L28" s="4">
        <f t="shared" si="1"/>
        <v>0</v>
      </c>
      <c r="M28" s="17">
        <f t="shared" si="2"/>
        <v>0</v>
      </c>
      <c r="N28" s="65"/>
      <c r="O28" s="64"/>
      <c r="P28" s="19" t="str">
        <f>IF(OR(N28="",O28=""),"",VLOOKUP(CONCATENATE(N28," dienų darbo savaitė"),'Atostogų išmokų FN'!$A$7:$AG$8,O28-17)/100)</f>
        <v/>
      </c>
      <c r="Q28" s="17">
        <f t="shared" si="3"/>
        <v>0</v>
      </c>
      <c r="R28" s="37"/>
      <c r="S28" s="10" t="str">
        <f t="shared" si="0"/>
        <v/>
      </c>
    </row>
    <row r="29" spans="1:19" x14ac:dyDescent="0.25">
      <c r="A29" s="24"/>
      <c r="B29" s="3"/>
      <c r="C29" s="3"/>
      <c r="D29" s="4"/>
      <c r="E29" s="4"/>
      <c r="F29" s="4"/>
      <c r="G29" s="4"/>
      <c r="H29" s="4"/>
      <c r="I29" s="4"/>
      <c r="J29" s="4"/>
      <c r="K29" s="4"/>
      <c r="L29" s="4">
        <f t="shared" si="1"/>
        <v>0</v>
      </c>
      <c r="M29" s="17">
        <f t="shared" si="2"/>
        <v>0</v>
      </c>
      <c r="N29" s="65"/>
      <c r="O29" s="64"/>
      <c r="P29" s="19" t="str">
        <f>IF(OR(N29="",O29=""),"",VLOOKUP(CONCATENATE(N29," dienų darbo savaitė"),'Atostogų išmokų FN'!$A$7:$AG$8,O29-17)/100)</f>
        <v/>
      </c>
      <c r="Q29" s="17">
        <f t="shared" si="3"/>
        <v>0</v>
      </c>
      <c r="R29" s="37"/>
      <c r="S29" s="10" t="str">
        <f t="shared" si="0"/>
        <v/>
      </c>
    </row>
    <row r="30" spans="1:19" x14ac:dyDescent="0.25">
      <c r="A30" s="24"/>
      <c r="B30" s="3"/>
      <c r="C30" s="3"/>
      <c r="D30" s="4"/>
      <c r="E30" s="4"/>
      <c r="F30" s="4"/>
      <c r="G30" s="4"/>
      <c r="H30" s="4"/>
      <c r="I30" s="4"/>
      <c r="J30" s="4"/>
      <c r="K30" s="4"/>
      <c r="L30" s="4">
        <f t="shared" si="1"/>
        <v>0</v>
      </c>
      <c r="M30" s="17">
        <f t="shared" si="2"/>
        <v>0</v>
      </c>
      <c r="N30" s="65"/>
      <c r="O30" s="64"/>
      <c r="P30" s="19" t="str">
        <f>IF(OR(N30="",O30=""),"",VLOOKUP(CONCATENATE(N30," dienų darbo savaitė"),'Atostogų išmokų FN'!$A$7:$AG$8,O30-17)/100)</f>
        <v/>
      </c>
      <c r="Q30" s="17">
        <f t="shared" si="3"/>
        <v>0</v>
      </c>
      <c r="R30" s="37"/>
      <c r="S30" s="10" t="str">
        <f t="shared" si="0"/>
        <v/>
      </c>
    </row>
    <row r="31" spans="1:19" x14ac:dyDescent="0.25">
      <c r="A31" s="24"/>
      <c r="B31" s="3"/>
      <c r="C31" s="3"/>
      <c r="D31" s="4"/>
      <c r="E31" s="4"/>
      <c r="F31" s="4"/>
      <c r="G31" s="4"/>
      <c r="H31" s="4"/>
      <c r="I31" s="4"/>
      <c r="J31" s="4"/>
      <c r="K31" s="4"/>
      <c r="L31" s="4">
        <f t="shared" si="1"/>
        <v>0</v>
      </c>
      <c r="M31" s="17">
        <f t="shared" si="2"/>
        <v>0</v>
      </c>
      <c r="N31" s="65"/>
      <c r="O31" s="64"/>
      <c r="P31" s="19" t="str">
        <f>IF(OR(N31="",O31=""),"",VLOOKUP(CONCATENATE(N31," dienų darbo savaitė"),'Atostogų išmokų FN'!$A$7:$AG$8,O31-17)/100)</f>
        <v/>
      </c>
      <c r="Q31" s="17">
        <f t="shared" si="3"/>
        <v>0</v>
      </c>
      <c r="R31" s="37"/>
      <c r="S31" s="10" t="str">
        <f t="shared" si="0"/>
        <v/>
      </c>
    </row>
    <row r="32" spans="1:19" x14ac:dyDescent="0.25">
      <c r="A32" s="24"/>
      <c r="B32" s="3"/>
      <c r="C32" s="3"/>
      <c r="D32" s="4"/>
      <c r="E32" s="4"/>
      <c r="F32" s="4"/>
      <c r="G32" s="4"/>
      <c r="H32" s="4"/>
      <c r="I32" s="4"/>
      <c r="J32" s="4"/>
      <c r="K32" s="4"/>
      <c r="L32" s="4">
        <f t="shared" si="1"/>
        <v>0</v>
      </c>
      <c r="M32" s="17">
        <f t="shared" si="2"/>
        <v>0</v>
      </c>
      <c r="N32" s="65"/>
      <c r="O32" s="64"/>
      <c r="P32" s="19" t="str">
        <f>IF(OR(N32="",O32=""),"",VLOOKUP(CONCATENATE(N32," dienų darbo savaitė"),'Atostogų išmokų FN'!$A$7:$AG$8,O32-17)/100)</f>
        <v/>
      </c>
      <c r="Q32" s="17">
        <f t="shared" si="3"/>
        <v>0</v>
      </c>
      <c r="R32" s="37"/>
      <c r="S32" s="10" t="str">
        <f t="shared" si="0"/>
        <v/>
      </c>
    </row>
    <row r="33" spans="1:19" x14ac:dyDescent="0.25">
      <c r="A33" s="24"/>
      <c r="B33" s="3"/>
      <c r="C33" s="3"/>
      <c r="D33" s="4"/>
      <c r="E33" s="4"/>
      <c r="F33" s="4"/>
      <c r="G33" s="4"/>
      <c r="H33" s="4"/>
      <c r="I33" s="4"/>
      <c r="J33" s="4"/>
      <c r="K33" s="4"/>
      <c r="L33" s="4">
        <f t="shared" si="1"/>
        <v>0</v>
      </c>
      <c r="M33" s="17">
        <f t="shared" si="2"/>
        <v>0</v>
      </c>
      <c r="N33" s="65"/>
      <c r="O33" s="64"/>
      <c r="P33" s="19" t="str">
        <f>IF(OR(N33="",O33=""),"",VLOOKUP(CONCATENATE(N33," dienų darbo savaitė"),'Atostogų išmokų FN'!$A$7:$AG$8,O33-17)/100)</f>
        <v/>
      </c>
      <c r="Q33" s="17">
        <f t="shared" si="3"/>
        <v>0</v>
      </c>
      <c r="R33" s="37"/>
      <c r="S33" s="10" t="str">
        <f t="shared" si="0"/>
        <v/>
      </c>
    </row>
    <row r="34" spans="1:19" x14ac:dyDescent="0.25">
      <c r="A34" s="24"/>
      <c r="B34" s="3"/>
      <c r="C34" s="3"/>
      <c r="D34" s="4"/>
      <c r="E34" s="4"/>
      <c r="F34" s="4"/>
      <c r="G34" s="4"/>
      <c r="H34" s="4"/>
      <c r="I34" s="4"/>
      <c r="J34" s="4"/>
      <c r="K34" s="4"/>
      <c r="L34" s="4">
        <f t="shared" si="1"/>
        <v>0</v>
      </c>
      <c r="M34" s="17">
        <f t="shared" si="2"/>
        <v>0</v>
      </c>
      <c r="N34" s="65"/>
      <c r="O34" s="64"/>
      <c r="P34" s="19" t="str">
        <f>IF(OR(N34="",O34=""),"",VLOOKUP(CONCATENATE(N34," dienų darbo savaitė"),'Atostogų išmokų FN'!$A$7:$AG$8,O34-17)/100)</f>
        <v/>
      </c>
      <c r="Q34" s="17">
        <f t="shared" si="3"/>
        <v>0</v>
      </c>
      <c r="R34" s="37"/>
      <c r="S34" s="10" t="str">
        <f t="shared" si="0"/>
        <v/>
      </c>
    </row>
    <row r="35" spans="1:19" x14ac:dyDescent="0.25">
      <c r="A35" s="24"/>
      <c r="B35" s="3"/>
      <c r="C35" s="3"/>
      <c r="D35" s="4"/>
      <c r="E35" s="4"/>
      <c r="F35" s="4"/>
      <c r="G35" s="4"/>
      <c r="H35" s="4"/>
      <c r="I35" s="4"/>
      <c r="J35" s="4"/>
      <c r="K35" s="4"/>
      <c r="L35" s="4">
        <f t="shared" si="1"/>
        <v>0</v>
      </c>
      <c r="M35" s="17">
        <f t="shared" si="2"/>
        <v>0</v>
      </c>
      <c r="N35" s="65"/>
      <c r="O35" s="64"/>
      <c r="P35" s="19" t="str">
        <f>IF(OR(N35="",O35=""),"",VLOOKUP(CONCATENATE(N35," dienų darbo savaitė"),'Atostogų išmokų FN'!$A$7:$AG$8,O35-17)/100)</f>
        <v/>
      </c>
      <c r="Q35" s="17">
        <f t="shared" si="3"/>
        <v>0</v>
      </c>
      <c r="R35" s="37"/>
      <c r="S35" s="10" t="str">
        <f t="shared" si="0"/>
        <v/>
      </c>
    </row>
    <row r="36" spans="1:19" x14ac:dyDescent="0.25">
      <c r="A36" s="24"/>
      <c r="B36" s="3"/>
      <c r="C36" s="3"/>
      <c r="D36" s="4"/>
      <c r="E36" s="4"/>
      <c r="F36" s="4"/>
      <c r="G36" s="4"/>
      <c r="H36" s="4"/>
      <c r="I36" s="4"/>
      <c r="J36" s="4"/>
      <c r="K36" s="4"/>
      <c r="L36" s="4">
        <f t="shared" si="1"/>
        <v>0</v>
      </c>
      <c r="M36" s="17">
        <f t="shared" si="2"/>
        <v>0</v>
      </c>
      <c r="N36" s="65"/>
      <c r="O36" s="64"/>
      <c r="P36" s="19" t="str">
        <f>IF(OR(N36="",O36=""),"",VLOOKUP(CONCATENATE(N36," dienų darbo savaitė"),'Atostogų išmokų FN'!$A$7:$AG$8,O36-17)/100)</f>
        <v/>
      </c>
      <c r="Q36" s="17">
        <f t="shared" si="3"/>
        <v>0</v>
      </c>
      <c r="R36" s="37"/>
      <c r="S36" s="10" t="str">
        <f t="shared" si="0"/>
        <v/>
      </c>
    </row>
    <row r="37" spans="1:19" x14ac:dyDescent="0.25">
      <c r="A37" s="24"/>
      <c r="B37" s="3"/>
      <c r="C37" s="3"/>
      <c r="D37" s="4"/>
      <c r="E37" s="4"/>
      <c r="F37" s="4"/>
      <c r="G37" s="4"/>
      <c r="H37" s="4"/>
      <c r="I37" s="4"/>
      <c r="J37" s="4"/>
      <c r="K37" s="4"/>
      <c r="L37" s="4">
        <f t="shared" si="1"/>
        <v>0</v>
      </c>
      <c r="M37" s="17">
        <f t="shared" si="2"/>
        <v>0</v>
      </c>
      <c r="N37" s="65"/>
      <c r="O37" s="64"/>
      <c r="P37" s="19" t="str">
        <f>IF(OR(N37="",O37=""),"",VLOOKUP(CONCATENATE(N37," dienų darbo savaitė"),'Atostogų išmokų FN'!$A$7:$AG$8,O37-17)/100)</f>
        <v/>
      </c>
      <c r="Q37" s="17">
        <f t="shared" si="3"/>
        <v>0</v>
      </c>
      <c r="R37" s="37"/>
      <c r="S37" s="10" t="str">
        <f t="shared" si="0"/>
        <v/>
      </c>
    </row>
    <row r="38" spans="1:19" x14ac:dyDescent="0.25">
      <c r="A38" s="24"/>
      <c r="B38" s="3"/>
      <c r="C38" s="3"/>
      <c r="D38" s="4"/>
      <c r="E38" s="4"/>
      <c r="F38" s="4"/>
      <c r="G38" s="4"/>
      <c r="H38" s="4"/>
      <c r="I38" s="4"/>
      <c r="J38" s="4"/>
      <c r="K38" s="4"/>
      <c r="L38" s="4">
        <f t="shared" si="1"/>
        <v>0</v>
      </c>
      <c r="M38" s="17">
        <f t="shared" si="2"/>
        <v>0</v>
      </c>
      <c r="N38" s="65"/>
      <c r="O38" s="64"/>
      <c r="P38" s="19" t="str">
        <f>IF(OR(N38="",O38=""),"",VLOOKUP(CONCATENATE(N38," dienų darbo savaitė"),'Atostogų išmokų FN'!$A$7:$AG$8,O38-17)/100)</f>
        <v/>
      </c>
      <c r="Q38" s="17">
        <f t="shared" si="3"/>
        <v>0</v>
      </c>
      <c r="R38" s="37"/>
      <c r="S38" s="10" t="str">
        <f t="shared" si="0"/>
        <v/>
      </c>
    </row>
    <row r="39" spans="1:19" x14ac:dyDescent="0.25">
      <c r="A39" s="24"/>
      <c r="B39" s="3"/>
      <c r="C39" s="3"/>
      <c r="D39" s="4"/>
      <c r="E39" s="4"/>
      <c r="F39" s="4"/>
      <c r="G39" s="4"/>
      <c r="H39" s="4"/>
      <c r="I39" s="4"/>
      <c r="J39" s="4"/>
      <c r="K39" s="4"/>
      <c r="L39" s="4">
        <f t="shared" si="1"/>
        <v>0</v>
      </c>
      <c r="M39" s="17">
        <f t="shared" si="2"/>
        <v>0</v>
      </c>
      <c r="N39" s="65"/>
      <c r="O39" s="64"/>
      <c r="P39" s="19" t="str">
        <f>IF(OR(N39="",O39=""),"",VLOOKUP(CONCATENATE(N39," dienų darbo savaitė"),'Atostogų išmokų FN'!$A$7:$AG$8,O39-17)/100)</f>
        <v/>
      </c>
      <c r="Q39" s="17">
        <f t="shared" si="3"/>
        <v>0</v>
      </c>
      <c r="R39" s="37"/>
      <c r="S39" s="10" t="str">
        <f t="shared" si="0"/>
        <v/>
      </c>
    </row>
    <row r="40" spans="1:19" x14ac:dyDescent="0.25">
      <c r="A40" s="24"/>
      <c r="B40" s="3"/>
      <c r="C40" s="3"/>
      <c r="D40" s="4"/>
      <c r="E40" s="4"/>
      <c r="F40" s="4"/>
      <c r="G40" s="4"/>
      <c r="H40" s="4"/>
      <c r="I40" s="4"/>
      <c r="J40" s="4"/>
      <c r="K40" s="4"/>
      <c r="L40" s="4">
        <f t="shared" si="1"/>
        <v>0</v>
      </c>
      <c r="M40" s="17">
        <f t="shared" si="2"/>
        <v>0</v>
      </c>
      <c r="N40" s="65"/>
      <c r="O40" s="64"/>
      <c r="P40" s="19" t="str">
        <f>IF(OR(N40="",O40=""),"",VLOOKUP(CONCATENATE(N40," dienų darbo savaitė"),'Atostogų išmokų FN'!$A$7:$AG$8,O40-17)/100)</f>
        <v/>
      </c>
      <c r="Q40" s="17">
        <f t="shared" si="3"/>
        <v>0</v>
      </c>
      <c r="R40" s="37"/>
      <c r="S40" s="10" t="str">
        <f t="shared" si="0"/>
        <v/>
      </c>
    </row>
    <row r="41" spans="1:19" x14ac:dyDescent="0.25">
      <c r="A41" s="24"/>
      <c r="B41" s="3"/>
      <c r="C41" s="3"/>
      <c r="D41" s="4"/>
      <c r="E41" s="4"/>
      <c r="F41" s="4"/>
      <c r="G41" s="4"/>
      <c r="H41" s="4"/>
      <c r="I41" s="4"/>
      <c r="J41" s="4"/>
      <c r="K41" s="4"/>
      <c r="L41" s="4">
        <f t="shared" si="1"/>
        <v>0</v>
      </c>
      <c r="M41" s="17">
        <f t="shared" si="2"/>
        <v>0</v>
      </c>
      <c r="N41" s="65"/>
      <c r="O41" s="64"/>
      <c r="P41" s="19" t="str">
        <f>IF(OR(N41="",O41=""),"",VLOOKUP(CONCATENATE(N41," dienų darbo savaitė"),'Atostogų išmokų FN'!$A$7:$AG$8,O41-17)/100)</f>
        <v/>
      </c>
      <c r="Q41" s="17">
        <f t="shared" si="3"/>
        <v>0</v>
      </c>
      <c r="R41" s="37"/>
      <c r="S41" s="10" t="str">
        <f t="shared" si="0"/>
        <v/>
      </c>
    </row>
    <row r="42" spans="1:19" x14ac:dyDescent="0.25">
      <c r="A42" s="24"/>
      <c r="B42" s="3"/>
      <c r="C42" s="3"/>
      <c r="D42" s="4"/>
      <c r="E42" s="4"/>
      <c r="F42" s="4"/>
      <c r="G42" s="4"/>
      <c r="H42" s="4"/>
      <c r="I42" s="4"/>
      <c r="J42" s="4"/>
      <c r="K42" s="4"/>
      <c r="L42" s="4">
        <f t="shared" si="1"/>
        <v>0</v>
      </c>
      <c r="M42" s="17">
        <f t="shared" si="2"/>
        <v>0</v>
      </c>
      <c r="N42" s="65"/>
      <c r="O42" s="64"/>
      <c r="P42" s="19" t="str">
        <f>IF(OR(N42="",O42=""),"",VLOOKUP(CONCATENATE(N42," dienų darbo savaitė"),'Atostogų išmokų FN'!$A$7:$AG$8,O42-17)/100)</f>
        <v/>
      </c>
      <c r="Q42" s="17">
        <f t="shared" si="3"/>
        <v>0</v>
      </c>
      <c r="R42" s="37"/>
      <c r="S42" s="10" t="str">
        <f t="shared" si="0"/>
        <v/>
      </c>
    </row>
    <row r="43" spans="1:19" x14ac:dyDescent="0.25">
      <c r="A43" s="24"/>
      <c r="B43" s="3"/>
      <c r="C43" s="3"/>
      <c r="D43" s="4"/>
      <c r="E43" s="4"/>
      <c r="F43" s="4"/>
      <c r="G43" s="4"/>
      <c r="H43" s="4"/>
      <c r="I43" s="4"/>
      <c r="J43" s="4"/>
      <c r="K43" s="4"/>
      <c r="L43" s="4">
        <f t="shared" si="1"/>
        <v>0</v>
      </c>
      <c r="M43" s="17">
        <f t="shared" si="2"/>
        <v>0</v>
      </c>
      <c r="N43" s="65"/>
      <c r="O43" s="64"/>
      <c r="P43" s="19" t="str">
        <f>IF(OR(N43="",O43=""),"",VLOOKUP(CONCATENATE(N43," dienų darbo savaitė"),'Atostogų išmokų FN'!$A$7:$AG$8,O43-17)/100)</f>
        <v/>
      </c>
      <c r="Q43" s="17">
        <f t="shared" si="3"/>
        <v>0</v>
      </c>
      <c r="R43" s="37"/>
      <c r="S43" s="10" t="str">
        <f t="shared" si="0"/>
        <v/>
      </c>
    </row>
    <row r="44" spans="1:19" x14ac:dyDescent="0.25">
      <c r="A44" s="24"/>
      <c r="B44" s="3"/>
      <c r="C44" s="3"/>
      <c r="D44" s="4"/>
      <c r="E44" s="4"/>
      <c r="F44" s="4"/>
      <c r="G44" s="4"/>
      <c r="H44" s="4"/>
      <c r="I44" s="4"/>
      <c r="J44" s="4"/>
      <c r="K44" s="4"/>
      <c r="L44" s="4">
        <f t="shared" si="1"/>
        <v>0</v>
      </c>
      <c r="M44" s="17">
        <f t="shared" si="2"/>
        <v>0</v>
      </c>
      <c r="N44" s="65"/>
      <c r="O44" s="64"/>
      <c r="P44" s="19" t="str">
        <f>IF(OR(N44="",O44=""),"",VLOOKUP(CONCATENATE(N44," dienų darbo savaitė"),'Atostogų išmokų FN'!$A$7:$AG$8,O44-17)/100)</f>
        <v/>
      </c>
      <c r="Q44" s="17">
        <f t="shared" si="3"/>
        <v>0</v>
      </c>
      <c r="R44" s="37"/>
      <c r="S44" s="10" t="str">
        <f t="shared" si="0"/>
        <v/>
      </c>
    </row>
    <row r="45" spans="1:19" x14ac:dyDescent="0.25">
      <c r="A45" s="24"/>
      <c r="B45" s="3"/>
      <c r="C45" s="3"/>
      <c r="D45" s="4"/>
      <c r="E45" s="4"/>
      <c r="F45" s="4"/>
      <c r="G45" s="4"/>
      <c r="H45" s="4"/>
      <c r="I45" s="4"/>
      <c r="J45" s="4"/>
      <c r="K45" s="4"/>
      <c r="L45" s="4">
        <f t="shared" si="1"/>
        <v>0</v>
      </c>
      <c r="M45" s="17">
        <f t="shared" si="2"/>
        <v>0</v>
      </c>
      <c r="N45" s="65"/>
      <c r="O45" s="64"/>
      <c r="P45" s="19" t="str">
        <f>IF(OR(N45="",O45=""),"",VLOOKUP(CONCATENATE(N45," dienų darbo savaitė"),'Atostogų išmokų FN'!$A$7:$AG$8,O45-17)/100)</f>
        <v/>
      </c>
      <c r="Q45" s="17">
        <f t="shared" si="3"/>
        <v>0</v>
      </c>
      <c r="R45" s="37"/>
      <c r="S45" s="10" t="str">
        <f t="shared" si="0"/>
        <v/>
      </c>
    </row>
    <row r="46" spans="1:19" x14ac:dyDescent="0.25">
      <c r="A46" s="24"/>
      <c r="B46" s="3"/>
      <c r="C46" s="3"/>
      <c r="D46" s="4"/>
      <c r="E46" s="4"/>
      <c r="F46" s="4"/>
      <c r="G46" s="4"/>
      <c r="H46" s="4"/>
      <c r="I46" s="4"/>
      <c r="J46" s="4"/>
      <c r="K46" s="4"/>
      <c r="L46" s="4">
        <f t="shared" si="1"/>
        <v>0</v>
      </c>
      <c r="M46" s="17">
        <f t="shared" si="2"/>
        <v>0</v>
      </c>
      <c r="N46" s="65"/>
      <c r="O46" s="64"/>
      <c r="P46" s="19" t="str">
        <f>IF(OR(N46="",O46=""),"",VLOOKUP(CONCATENATE(N46," dienų darbo savaitė"),'Atostogų išmokų FN'!$A$7:$AG$8,O46-17)/100)</f>
        <v/>
      </c>
      <c r="Q46" s="17">
        <f t="shared" si="3"/>
        <v>0</v>
      </c>
      <c r="R46" s="37"/>
      <c r="S46" s="10" t="str">
        <f t="shared" si="0"/>
        <v/>
      </c>
    </row>
    <row r="47" spans="1:19" x14ac:dyDescent="0.25">
      <c r="A47" s="24"/>
      <c r="B47" s="3"/>
      <c r="C47" s="3"/>
      <c r="D47" s="4"/>
      <c r="E47" s="4"/>
      <c r="F47" s="4"/>
      <c r="G47" s="4"/>
      <c r="H47" s="4"/>
      <c r="I47" s="4"/>
      <c r="J47" s="4"/>
      <c r="K47" s="4"/>
      <c r="L47" s="4">
        <f t="shared" si="1"/>
        <v>0</v>
      </c>
      <c r="M47" s="17">
        <f t="shared" si="2"/>
        <v>0</v>
      </c>
      <c r="N47" s="65"/>
      <c r="O47" s="64"/>
      <c r="P47" s="19" t="str">
        <f>IF(OR(N47="",O47=""),"",VLOOKUP(CONCATENATE(N47," dienų darbo savaitė"),'Atostogų išmokų FN'!$A$7:$AG$8,O47-17)/100)</f>
        <v/>
      </c>
      <c r="Q47" s="17">
        <f t="shared" si="3"/>
        <v>0</v>
      </c>
      <c r="R47" s="37"/>
      <c r="S47" s="10" t="str">
        <f t="shared" si="0"/>
        <v/>
      </c>
    </row>
    <row r="48" spans="1:19" x14ac:dyDescent="0.25">
      <c r="A48" s="24"/>
      <c r="B48" s="3"/>
      <c r="C48" s="3"/>
      <c r="D48" s="4"/>
      <c r="E48" s="4"/>
      <c r="F48" s="4"/>
      <c r="G48" s="4"/>
      <c r="H48" s="4"/>
      <c r="I48" s="4"/>
      <c r="J48" s="4"/>
      <c r="K48" s="4"/>
      <c r="L48" s="4">
        <f t="shared" si="1"/>
        <v>0</v>
      </c>
      <c r="M48" s="17">
        <f t="shared" si="2"/>
        <v>0</v>
      </c>
      <c r="N48" s="65"/>
      <c r="O48" s="64"/>
      <c r="P48" s="19" t="str">
        <f>IF(OR(N48="",O48=""),"",VLOOKUP(CONCATENATE(N48," dienų darbo savaitė"),'Atostogų išmokų FN'!$A$7:$AG$8,O48-17)/100)</f>
        <v/>
      </c>
      <c r="Q48" s="17">
        <f t="shared" si="3"/>
        <v>0</v>
      </c>
      <c r="R48" s="37"/>
      <c r="S48" s="10" t="str">
        <f t="shared" si="0"/>
        <v/>
      </c>
    </row>
    <row r="49" spans="1:254" x14ac:dyDescent="0.25">
      <c r="A49" s="24"/>
      <c r="B49" s="3"/>
      <c r="C49" s="3"/>
      <c r="D49" s="4"/>
      <c r="E49" s="4"/>
      <c r="F49" s="4"/>
      <c r="G49" s="4"/>
      <c r="H49" s="4"/>
      <c r="I49" s="4"/>
      <c r="J49" s="4"/>
      <c r="K49" s="4"/>
      <c r="L49" s="4">
        <f t="shared" si="1"/>
        <v>0</v>
      </c>
      <c r="M49" s="17">
        <f t="shared" si="2"/>
        <v>0</v>
      </c>
      <c r="N49" s="65"/>
      <c r="O49" s="64"/>
      <c r="P49" s="19" t="str">
        <f>IF(OR(N49="",O49=""),"",VLOOKUP(CONCATENATE(N49," dienų darbo savaitė"),'Atostogų išmokų FN'!$A$7:$AG$8,O49-17)/100)</f>
        <v/>
      </c>
      <c r="Q49" s="17">
        <f t="shared" si="3"/>
        <v>0</v>
      </c>
      <c r="R49" s="37"/>
      <c r="S49" s="10" t="str">
        <f t="shared" si="0"/>
        <v/>
      </c>
    </row>
    <row r="50" spans="1:254" x14ac:dyDescent="0.25">
      <c r="A50" s="24"/>
      <c r="B50" s="3"/>
      <c r="C50" s="3"/>
      <c r="D50" s="4"/>
      <c r="E50" s="4"/>
      <c r="F50" s="4"/>
      <c r="G50" s="4"/>
      <c r="H50" s="4"/>
      <c r="I50" s="4"/>
      <c r="J50" s="4"/>
      <c r="K50" s="4"/>
      <c r="L50" s="4">
        <f t="shared" si="1"/>
        <v>0</v>
      </c>
      <c r="M50" s="17">
        <f t="shared" si="2"/>
        <v>0</v>
      </c>
      <c r="N50" s="65"/>
      <c r="O50" s="64"/>
      <c r="P50" s="19" t="str">
        <f>IF(OR(N50="",O50=""),"",VLOOKUP(CONCATENATE(N50," dienų darbo savaitė"),'Atostogų išmokų FN'!$A$7:$AG$8,O50-17)/100)</f>
        <v/>
      </c>
      <c r="Q50" s="17">
        <f t="shared" si="3"/>
        <v>0</v>
      </c>
      <c r="R50" s="37"/>
      <c r="S50" s="10" t="str">
        <f t="shared" si="0"/>
        <v/>
      </c>
    </row>
    <row r="51" spans="1:254" x14ac:dyDescent="0.25">
      <c r="A51" s="24"/>
      <c r="B51" s="3"/>
      <c r="C51" s="3"/>
      <c r="D51" s="4"/>
      <c r="E51" s="4"/>
      <c r="F51" s="4"/>
      <c r="G51" s="4"/>
      <c r="H51" s="4"/>
      <c r="I51" s="4"/>
      <c r="J51" s="4"/>
      <c r="K51" s="4"/>
      <c r="L51" s="4">
        <f t="shared" si="1"/>
        <v>0</v>
      </c>
      <c r="M51" s="17">
        <f t="shared" si="2"/>
        <v>0</v>
      </c>
      <c r="N51" s="65"/>
      <c r="O51" s="64"/>
      <c r="P51" s="19" t="str">
        <f>IF(OR(N51="",O51=""),"",VLOOKUP(CONCATENATE(N51," dienų darbo savaitė"),'Atostogų išmokų FN'!$A$7:$AG$8,O51-17)/100)</f>
        <v/>
      </c>
      <c r="Q51" s="17">
        <f t="shared" si="3"/>
        <v>0</v>
      </c>
      <c r="R51" s="37"/>
      <c r="S51" s="10" t="str">
        <f t="shared" si="0"/>
        <v/>
      </c>
    </row>
    <row r="52" spans="1:254" x14ac:dyDescent="0.25">
      <c r="A52" s="24"/>
      <c r="B52" s="3"/>
      <c r="C52" s="3"/>
      <c r="D52" s="4"/>
      <c r="E52" s="4"/>
      <c r="F52" s="4"/>
      <c r="G52" s="4"/>
      <c r="H52" s="4"/>
      <c r="I52" s="4"/>
      <c r="J52" s="4"/>
      <c r="K52" s="4"/>
      <c r="L52" s="4">
        <f t="shared" si="1"/>
        <v>0</v>
      </c>
      <c r="M52" s="17">
        <f t="shared" si="2"/>
        <v>0</v>
      </c>
      <c r="N52" s="65"/>
      <c r="O52" s="64"/>
      <c r="P52" s="19" t="str">
        <f>IF(OR(N52="",O52=""),"",VLOOKUP(CONCATENATE(N52," dienų darbo savaitė"),'Atostogų išmokų FN'!$A$7:$AG$8,O52-17)/100)</f>
        <v/>
      </c>
      <c r="Q52" s="17">
        <f t="shared" si="3"/>
        <v>0</v>
      </c>
      <c r="R52" s="37"/>
      <c r="S52" s="10" t="str">
        <f t="shared" si="0"/>
        <v/>
      </c>
    </row>
    <row r="53" spans="1:254" x14ac:dyDescent="0.25">
      <c r="A53" s="92" t="s">
        <v>44</v>
      </c>
      <c r="B53" s="92"/>
      <c r="C53" s="92"/>
      <c r="D53" s="20">
        <f t="shared" ref="D53:J53" si="4">SUM(D20:D52)</f>
        <v>0</v>
      </c>
      <c r="E53" s="20">
        <f t="shared" si="4"/>
        <v>0</v>
      </c>
      <c r="F53" s="20">
        <f t="shared" si="4"/>
        <v>0</v>
      </c>
      <c r="G53" s="20">
        <f t="shared" si="4"/>
        <v>0</v>
      </c>
      <c r="H53" s="20">
        <f t="shared" si="4"/>
        <v>0</v>
      </c>
      <c r="I53" s="20">
        <f t="shared" si="4"/>
        <v>0</v>
      </c>
      <c r="J53" s="20">
        <f t="shared" si="4"/>
        <v>0</v>
      </c>
      <c r="K53" s="20"/>
      <c r="L53" s="20">
        <f>SUM(L20:L52)</f>
        <v>0</v>
      </c>
      <c r="M53" s="20">
        <f>SUM(M20:M52)</f>
        <v>0</v>
      </c>
      <c r="N53" s="20"/>
      <c r="O53" s="20"/>
      <c r="P53" s="20"/>
      <c r="Q53" s="20">
        <f>SUM(Q20:Q52)</f>
        <v>0</v>
      </c>
      <c r="R53" s="20"/>
      <c r="S53" s="72"/>
    </row>
    <row r="54" spans="1:254" x14ac:dyDescent="0.25">
      <c r="A54" s="25"/>
      <c r="B54" s="26"/>
      <c r="C54" s="26"/>
      <c r="D54" s="26"/>
      <c r="E54" s="27"/>
      <c r="F54" s="25"/>
      <c r="G54" s="27"/>
      <c r="H54" s="25"/>
      <c r="I54" s="25"/>
      <c r="J54" s="25"/>
      <c r="K54" s="25"/>
      <c r="L54" s="25"/>
      <c r="M54" s="25"/>
      <c r="N54" s="62"/>
      <c r="O54" s="26"/>
      <c r="P54" s="26"/>
      <c r="Q54" s="26"/>
    </row>
    <row r="55" spans="1:254" s="41" customFormat="1" ht="13.8" x14ac:dyDescent="0.25">
      <c r="A55" s="88" t="s">
        <v>45</v>
      </c>
      <c r="B55" s="88"/>
      <c r="C55" s="88"/>
      <c r="D55" s="88"/>
      <c r="E55" s="88"/>
      <c r="F55" s="88"/>
      <c r="G55" s="88"/>
      <c r="H55" s="88"/>
      <c r="I55" s="88"/>
      <c r="J55" s="88"/>
      <c r="K55" s="88"/>
      <c r="L55" s="88"/>
      <c r="M55" s="40"/>
      <c r="N55" s="62"/>
      <c r="O55" s="39"/>
      <c r="P55" s="39"/>
      <c r="Q55" s="38"/>
    </row>
    <row r="56" spans="1:254" ht="13.8" x14ac:dyDescent="0.25">
      <c r="A56" s="88" t="s">
        <v>46</v>
      </c>
      <c r="B56" s="88"/>
      <c r="C56" s="88"/>
      <c r="D56" s="88"/>
      <c r="E56" s="88"/>
      <c r="F56" s="88"/>
      <c r="G56" s="88"/>
      <c r="H56" s="88"/>
      <c r="I56" s="88"/>
      <c r="J56" s="88"/>
      <c r="K56" s="88"/>
      <c r="L56" s="88"/>
      <c r="N56" s="62"/>
    </row>
    <row r="57" spans="1:254" customFormat="1" ht="13.8" x14ac:dyDescent="0.25">
      <c r="A57" s="88" t="s">
        <v>47</v>
      </c>
      <c r="B57" s="88"/>
      <c r="C57" s="88"/>
      <c r="D57" s="88"/>
      <c r="E57" s="88"/>
      <c r="F57" s="88"/>
      <c r="G57" s="88"/>
      <c r="H57" s="88"/>
      <c r="I57" s="88"/>
      <c r="J57" s="88"/>
      <c r="K57" s="88"/>
      <c r="L57" s="88"/>
      <c r="M57" s="44"/>
      <c r="N57" s="62"/>
      <c r="O57" s="44"/>
      <c r="P57" s="44"/>
      <c r="Q57" s="44"/>
      <c r="R57" s="44"/>
      <c r="S57" s="44"/>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row>
    <row r="58" spans="1:254" ht="13.8" x14ac:dyDescent="0.25">
      <c r="A58" s="88" t="s">
        <v>48</v>
      </c>
      <c r="B58" s="88"/>
      <c r="C58" s="88"/>
      <c r="D58" s="88"/>
      <c r="E58" s="88"/>
      <c r="F58" s="88"/>
      <c r="G58" s="88"/>
      <c r="H58" s="88"/>
      <c r="I58" s="88"/>
      <c r="J58" s="88"/>
      <c r="K58" s="88"/>
      <c r="L58" s="88"/>
      <c r="M58" s="9"/>
      <c r="N58" s="62"/>
      <c r="O58" s="9"/>
      <c r="P58" s="9"/>
      <c r="Q58" s="9"/>
      <c r="R58" s="9"/>
      <c r="S58" s="9"/>
    </row>
    <row r="59" spans="1:254" ht="13.8" x14ac:dyDescent="0.25">
      <c r="A59" s="88" t="s">
        <v>49</v>
      </c>
      <c r="B59" s="88"/>
      <c r="C59" s="88"/>
      <c r="D59" s="88"/>
      <c r="E59" s="88"/>
      <c r="F59" s="88"/>
      <c r="G59" s="88"/>
      <c r="H59" s="88"/>
      <c r="I59" s="88"/>
      <c r="J59" s="88"/>
      <c r="K59" s="88"/>
      <c r="L59" s="88"/>
      <c r="M59" s="44"/>
      <c r="N59" s="62"/>
      <c r="O59" s="44"/>
      <c r="P59" s="44"/>
      <c r="Q59" s="44"/>
      <c r="R59" s="44"/>
      <c r="S59" s="44"/>
    </row>
    <row r="60" spans="1:254" ht="13.8" x14ac:dyDescent="0.25">
      <c r="A60" s="88" t="s">
        <v>50</v>
      </c>
      <c r="B60" s="88"/>
      <c r="C60" s="88"/>
      <c r="D60" s="88"/>
      <c r="E60" s="88"/>
      <c r="F60" s="88"/>
      <c r="G60" s="88"/>
      <c r="H60" s="88"/>
      <c r="I60" s="88"/>
      <c r="J60" s="88"/>
      <c r="K60" s="88"/>
      <c r="L60" s="88"/>
      <c r="M60" s="44"/>
      <c r="N60" s="62"/>
      <c r="O60" s="44"/>
      <c r="P60" s="44"/>
      <c r="Q60" s="44"/>
      <c r="R60" s="44"/>
      <c r="S60" s="44"/>
    </row>
    <row r="61" spans="1:254" x14ac:dyDescent="0.25">
      <c r="A61" s="5"/>
      <c r="B61" s="6"/>
      <c r="C61" s="6"/>
      <c r="D61" s="6"/>
      <c r="E61" s="7"/>
      <c r="F61" s="5"/>
      <c r="G61" s="7"/>
      <c r="H61" s="5"/>
      <c r="I61" s="5"/>
      <c r="J61" s="5"/>
      <c r="K61" s="5"/>
      <c r="L61" s="5"/>
      <c r="M61" s="5"/>
      <c r="N61" s="7"/>
      <c r="O61" s="6"/>
      <c r="P61" s="6"/>
      <c r="Q61" s="6"/>
    </row>
    <row r="62" spans="1:254" x14ac:dyDescent="0.25">
      <c r="B62" s="50"/>
      <c r="C62" s="50"/>
      <c r="D62" s="50"/>
      <c r="E62" s="50"/>
    </row>
    <row r="63" spans="1:254" ht="36" customHeight="1" x14ac:dyDescent="0.25">
      <c r="A63" s="9"/>
      <c r="B63" s="56" t="s">
        <v>51</v>
      </c>
      <c r="C63" s="56"/>
      <c r="D63" s="56"/>
      <c r="E63" s="56"/>
    </row>
    <row r="64" spans="1:254" ht="13.8" x14ac:dyDescent="0.25">
      <c r="A64" s="9"/>
    </row>
    <row r="65" spans="1:15" ht="13.8" x14ac:dyDescent="0.25">
      <c r="A65" s="9"/>
    </row>
    <row r="67" spans="1:15" ht="12.75" customHeight="1" x14ac:dyDescent="0.25">
      <c r="B67" s="13"/>
      <c r="C67" s="13"/>
      <c r="D67" s="13"/>
      <c r="E67" s="13"/>
      <c r="F67" s="13"/>
    </row>
    <row r="71" spans="1:15" x14ac:dyDescent="0.25">
      <c r="O71" s="10" t="s">
        <v>52</v>
      </c>
    </row>
  </sheetData>
  <dataConsolidate/>
  <mergeCells count="36">
    <mergeCell ref="A59:L59"/>
    <mergeCell ref="A60:L60"/>
    <mergeCell ref="A53:C53"/>
    <mergeCell ref="A55:L55"/>
    <mergeCell ref="A56:L56"/>
    <mergeCell ref="A57:L57"/>
    <mergeCell ref="A58:L58"/>
    <mergeCell ref="R16:R18"/>
    <mergeCell ref="F17:F18"/>
    <mergeCell ref="G17:G18"/>
    <mergeCell ref="H17:H18"/>
    <mergeCell ref="I17:I18"/>
    <mergeCell ref="J17:J18"/>
    <mergeCell ref="L16:L18"/>
    <mergeCell ref="M16:M18"/>
    <mergeCell ref="N16:N18"/>
    <mergeCell ref="O16:O18"/>
    <mergeCell ref="P16:P18"/>
    <mergeCell ref="Q16:Q18"/>
    <mergeCell ref="F16:J16"/>
    <mergeCell ref="K17:K18"/>
    <mergeCell ref="A2:R2"/>
    <mergeCell ref="A3:R3"/>
    <mergeCell ref="A9:L9"/>
    <mergeCell ref="A10:D10"/>
    <mergeCell ref="A11:D11"/>
    <mergeCell ref="E10:L10"/>
    <mergeCell ref="E11:L11"/>
    <mergeCell ref="A13:L13"/>
    <mergeCell ref="A14:C14"/>
    <mergeCell ref="D14:E14"/>
    <mergeCell ref="A16:A18"/>
    <mergeCell ref="B16:B18"/>
    <mergeCell ref="C16:C18"/>
    <mergeCell ref="D16:D18"/>
    <mergeCell ref="E16:E18"/>
  </mergeCells>
  <dataValidations disablePrompts="1" count="6">
    <dataValidation type="list" allowBlank="1" showInputMessage="1" showErrorMessage="1" sqref="WVE983081 E65577 IS65577 SO65577 ACK65577 AMG65577 AWC65577 BFY65577 BPU65577 BZQ65577 CJM65577 CTI65577 DDE65577 DNA65577 DWW65577 EGS65577 EQO65577 FAK65577 FKG65577 FUC65577 GDY65577 GNU65577 GXQ65577 HHM65577 HRI65577 IBE65577 ILA65577 IUW65577 JES65577 JOO65577 JYK65577 KIG65577 KSC65577 LBY65577 LLU65577 LVQ65577 MFM65577 MPI65577 MZE65577 NJA65577 NSW65577 OCS65577 OMO65577 OWK65577 PGG65577 PQC65577 PZY65577 QJU65577 QTQ65577 RDM65577 RNI65577 RXE65577 SHA65577 SQW65577 TAS65577 TKO65577 TUK65577 UEG65577 UOC65577 UXY65577 VHU65577 VRQ65577 WBM65577 WLI65577 WVE65577 E131113 IS131113 SO131113 ACK131113 AMG131113 AWC131113 BFY131113 BPU131113 BZQ131113 CJM131113 CTI131113 DDE131113 DNA131113 DWW131113 EGS131113 EQO131113 FAK131113 FKG131113 FUC131113 GDY131113 GNU131113 GXQ131113 HHM131113 HRI131113 IBE131113 ILA131113 IUW131113 JES131113 JOO131113 JYK131113 KIG131113 KSC131113 LBY131113 LLU131113 LVQ131113 MFM131113 MPI131113 MZE131113 NJA131113 NSW131113 OCS131113 OMO131113 OWK131113 PGG131113 PQC131113 PZY131113 QJU131113 QTQ131113 RDM131113 RNI131113 RXE131113 SHA131113 SQW131113 TAS131113 TKO131113 TUK131113 UEG131113 UOC131113 UXY131113 VHU131113 VRQ131113 WBM131113 WLI131113 WVE131113 E196649 IS196649 SO196649 ACK196649 AMG196649 AWC196649 BFY196649 BPU196649 BZQ196649 CJM196649 CTI196649 DDE196649 DNA196649 DWW196649 EGS196649 EQO196649 FAK196649 FKG196649 FUC196649 GDY196649 GNU196649 GXQ196649 HHM196649 HRI196649 IBE196649 ILA196649 IUW196649 JES196649 JOO196649 JYK196649 KIG196649 KSC196649 LBY196649 LLU196649 LVQ196649 MFM196649 MPI196649 MZE196649 NJA196649 NSW196649 OCS196649 OMO196649 OWK196649 PGG196649 PQC196649 PZY196649 QJU196649 QTQ196649 RDM196649 RNI196649 RXE196649 SHA196649 SQW196649 TAS196649 TKO196649 TUK196649 UEG196649 UOC196649 UXY196649 VHU196649 VRQ196649 WBM196649 WLI196649 WVE196649 E262185 IS262185 SO262185 ACK262185 AMG262185 AWC262185 BFY262185 BPU262185 BZQ262185 CJM262185 CTI262185 DDE262185 DNA262185 DWW262185 EGS262185 EQO262185 FAK262185 FKG262185 FUC262185 GDY262185 GNU262185 GXQ262185 HHM262185 HRI262185 IBE262185 ILA262185 IUW262185 JES262185 JOO262185 JYK262185 KIG262185 KSC262185 LBY262185 LLU262185 LVQ262185 MFM262185 MPI262185 MZE262185 NJA262185 NSW262185 OCS262185 OMO262185 OWK262185 PGG262185 PQC262185 PZY262185 QJU262185 QTQ262185 RDM262185 RNI262185 RXE262185 SHA262185 SQW262185 TAS262185 TKO262185 TUK262185 UEG262185 UOC262185 UXY262185 VHU262185 VRQ262185 WBM262185 WLI262185 WVE262185 E327721 IS327721 SO327721 ACK327721 AMG327721 AWC327721 BFY327721 BPU327721 BZQ327721 CJM327721 CTI327721 DDE327721 DNA327721 DWW327721 EGS327721 EQO327721 FAK327721 FKG327721 FUC327721 GDY327721 GNU327721 GXQ327721 HHM327721 HRI327721 IBE327721 ILA327721 IUW327721 JES327721 JOO327721 JYK327721 KIG327721 KSC327721 LBY327721 LLU327721 LVQ327721 MFM327721 MPI327721 MZE327721 NJA327721 NSW327721 OCS327721 OMO327721 OWK327721 PGG327721 PQC327721 PZY327721 QJU327721 QTQ327721 RDM327721 RNI327721 RXE327721 SHA327721 SQW327721 TAS327721 TKO327721 TUK327721 UEG327721 UOC327721 UXY327721 VHU327721 VRQ327721 WBM327721 WLI327721 WVE327721 E393257 IS393257 SO393257 ACK393257 AMG393257 AWC393257 BFY393257 BPU393257 BZQ393257 CJM393257 CTI393257 DDE393257 DNA393257 DWW393257 EGS393257 EQO393257 FAK393257 FKG393257 FUC393257 GDY393257 GNU393257 GXQ393257 HHM393257 HRI393257 IBE393257 ILA393257 IUW393257 JES393257 JOO393257 JYK393257 KIG393257 KSC393257 LBY393257 LLU393257 LVQ393257 MFM393257 MPI393257 MZE393257 NJA393257 NSW393257 OCS393257 OMO393257 OWK393257 PGG393257 PQC393257 PZY393257 QJU393257 QTQ393257 RDM393257 RNI393257 RXE393257 SHA393257 SQW393257 TAS393257 TKO393257 TUK393257 UEG393257 UOC393257 UXY393257 VHU393257 VRQ393257 WBM393257 WLI393257 WVE393257 E458793 IS458793 SO458793 ACK458793 AMG458793 AWC458793 BFY458793 BPU458793 BZQ458793 CJM458793 CTI458793 DDE458793 DNA458793 DWW458793 EGS458793 EQO458793 FAK458793 FKG458793 FUC458793 GDY458793 GNU458793 GXQ458793 HHM458793 HRI458793 IBE458793 ILA458793 IUW458793 JES458793 JOO458793 JYK458793 KIG458793 KSC458793 LBY458793 LLU458793 LVQ458793 MFM458793 MPI458793 MZE458793 NJA458793 NSW458793 OCS458793 OMO458793 OWK458793 PGG458793 PQC458793 PZY458793 QJU458793 QTQ458793 RDM458793 RNI458793 RXE458793 SHA458793 SQW458793 TAS458793 TKO458793 TUK458793 UEG458793 UOC458793 UXY458793 VHU458793 VRQ458793 WBM458793 WLI458793 WVE458793 E524329 IS524329 SO524329 ACK524329 AMG524329 AWC524329 BFY524329 BPU524329 BZQ524329 CJM524329 CTI524329 DDE524329 DNA524329 DWW524329 EGS524329 EQO524329 FAK524329 FKG524329 FUC524329 GDY524329 GNU524329 GXQ524329 HHM524329 HRI524329 IBE524329 ILA524329 IUW524329 JES524329 JOO524329 JYK524329 KIG524329 KSC524329 LBY524329 LLU524329 LVQ524329 MFM524329 MPI524329 MZE524329 NJA524329 NSW524329 OCS524329 OMO524329 OWK524329 PGG524329 PQC524329 PZY524329 QJU524329 QTQ524329 RDM524329 RNI524329 RXE524329 SHA524329 SQW524329 TAS524329 TKO524329 TUK524329 UEG524329 UOC524329 UXY524329 VHU524329 VRQ524329 WBM524329 WLI524329 WVE524329 E589865 IS589865 SO589865 ACK589865 AMG589865 AWC589865 BFY589865 BPU589865 BZQ589865 CJM589865 CTI589865 DDE589865 DNA589865 DWW589865 EGS589865 EQO589865 FAK589865 FKG589865 FUC589865 GDY589865 GNU589865 GXQ589865 HHM589865 HRI589865 IBE589865 ILA589865 IUW589865 JES589865 JOO589865 JYK589865 KIG589865 KSC589865 LBY589865 LLU589865 LVQ589865 MFM589865 MPI589865 MZE589865 NJA589865 NSW589865 OCS589865 OMO589865 OWK589865 PGG589865 PQC589865 PZY589865 QJU589865 QTQ589865 RDM589865 RNI589865 RXE589865 SHA589865 SQW589865 TAS589865 TKO589865 TUK589865 UEG589865 UOC589865 UXY589865 VHU589865 VRQ589865 WBM589865 WLI589865 WVE589865 E655401 IS655401 SO655401 ACK655401 AMG655401 AWC655401 BFY655401 BPU655401 BZQ655401 CJM655401 CTI655401 DDE655401 DNA655401 DWW655401 EGS655401 EQO655401 FAK655401 FKG655401 FUC655401 GDY655401 GNU655401 GXQ655401 HHM655401 HRI655401 IBE655401 ILA655401 IUW655401 JES655401 JOO655401 JYK655401 KIG655401 KSC655401 LBY655401 LLU655401 LVQ655401 MFM655401 MPI655401 MZE655401 NJA655401 NSW655401 OCS655401 OMO655401 OWK655401 PGG655401 PQC655401 PZY655401 QJU655401 QTQ655401 RDM655401 RNI655401 RXE655401 SHA655401 SQW655401 TAS655401 TKO655401 TUK655401 UEG655401 UOC655401 UXY655401 VHU655401 VRQ655401 WBM655401 WLI655401 WVE655401 E720937 IS720937 SO720937 ACK720937 AMG720937 AWC720937 BFY720937 BPU720937 BZQ720937 CJM720937 CTI720937 DDE720937 DNA720937 DWW720937 EGS720937 EQO720937 FAK720937 FKG720937 FUC720937 GDY720937 GNU720937 GXQ720937 HHM720937 HRI720937 IBE720937 ILA720937 IUW720937 JES720937 JOO720937 JYK720937 KIG720937 KSC720937 LBY720937 LLU720937 LVQ720937 MFM720937 MPI720937 MZE720937 NJA720937 NSW720937 OCS720937 OMO720937 OWK720937 PGG720937 PQC720937 PZY720937 QJU720937 QTQ720937 RDM720937 RNI720937 RXE720937 SHA720937 SQW720937 TAS720937 TKO720937 TUK720937 UEG720937 UOC720937 UXY720937 VHU720937 VRQ720937 WBM720937 WLI720937 WVE720937 E786473 IS786473 SO786473 ACK786473 AMG786473 AWC786473 BFY786473 BPU786473 BZQ786473 CJM786473 CTI786473 DDE786473 DNA786473 DWW786473 EGS786473 EQO786473 FAK786473 FKG786473 FUC786473 GDY786473 GNU786473 GXQ786473 HHM786473 HRI786473 IBE786473 ILA786473 IUW786473 JES786473 JOO786473 JYK786473 KIG786473 KSC786473 LBY786473 LLU786473 LVQ786473 MFM786473 MPI786473 MZE786473 NJA786473 NSW786473 OCS786473 OMO786473 OWK786473 PGG786473 PQC786473 PZY786473 QJU786473 QTQ786473 RDM786473 RNI786473 RXE786473 SHA786473 SQW786473 TAS786473 TKO786473 TUK786473 UEG786473 UOC786473 UXY786473 VHU786473 VRQ786473 WBM786473 WLI786473 WVE786473 E852009 IS852009 SO852009 ACK852009 AMG852009 AWC852009 BFY852009 BPU852009 BZQ852009 CJM852009 CTI852009 DDE852009 DNA852009 DWW852009 EGS852009 EQO852009 FAK852009 FKG852009 FUC852009 GDY852009 GNU852009 GXQ852009 HHM852009 HRI852009 IBE852009 ILA852009 IUW852009 JES852009 JOO852009 JYK852009 KIG852009 KSC852009 LBY852009 LLU852009 LVQ852009 MFM852009 MPI852009 MZE852009 NJA852009 NSW852009 OCS852009 OMO852009 OWK852009 PGG852009 PQC852009 PZY852009 QJU852009 QTQ852009 RDM852009 RNI852009 RXE852009 SHA852009 SQW852009 TAS852009 TKO852009 TUK852009 UEG852009 UOC852009 UXY852009 VHU852009 VRQ852009 WBM852009 WLI852009 WVE852009 E917545 IS917545 SO917545 ACK917545 AMG917545 AWC917545 BFY917545 BPU917545 BZQ917545 CJM917545 CTI917545 DDE917545 DNA917545 DWW917545 EGS917545 EQO917545 FAK917545 FKG917545 FUC917545 GDY917545 GNU917545 GXQ917545 HHM917545 HRI917545 IBE917545 ILA917545 IUW917545 JES917545 JOO917545 JYK917545 KIG917545 KSC917545 LBY917545 LLU917545 LVQ917545 MFM917545 MPI917545 MZE917545 NJA917545 NSW917545 OCS917545 OMO917545 OWK917545 PGG917545 PQC917545 PZY917545 QJU917545 QTQ917545 RDM917545 RNI917545 RXE917545 SHA917545 SQW917545 TAS917545 TKO917545 TUK917545 UEG917545 UOC917545 UXY917545 VHU917545 VRQ917545 WBM917545 WLI917545 WVE917545 E983081 IS983081 SO983081 ACK983081 AMG983081 AWC983081 BFY983081 BPU983081 BZQ983081 CJM983081 CTI983081 DDE983081 DNA983081 DWW983081 EGS983081 EQO983081 FAK983081 FKG983081 FUC983081 GDY983081 GNU983081 GXQ983081 HHM983081 HRI983081 IBE983081 ILA983081 IUW983081 JES983081 JOO983081 JYK983081 KIG983081 KSC983081 LBY983081 LLU983081 LVQ983081 MFM983081 MPI983081 MZE983081 NJA983081 NSW983081 OCS983081 OMO983081 OWK983081 PGG983081 PQC983081 PZY983081 QJU983081 QTQ983081 RDM983081 RNI983081 RXE983081 SHA983081 SQW983081 TAS983081 TKO983081 TUK983081 UEG983081 UOC983081 UXY983081 VHU983081 VRQ983081 WBM983081 WLI983081" xr:uid="{00000000-0002-0000-0000-000000000000}">
      <formula1>Taip</formula1>
    </dataValidation>
    <dataValidation type="list" allowBlank="1" showInputMessage="1" showErrorMessage="1" sqref="I5" xr:uid="{00000000-0002-0000-0000-000001000000}">
      <formula1>"sausio,vasario,kovo,balandžio,gegužės,birželio,liepos,rugpjūčio,rugsėjo,spalio,lapkričio,gruodžio"</formula1>
    </dataValidation>
    <dataValidation showDropDown="1" showInputMessage="1" showErrorMessage="1" sqref="H5" xr:uid="{00000000-0002-0000-0000-000002000000}"/>
    <dataValidation type="list" allowBlank="1" showInputMessage="1" showErrorMessage="1" sqref="D14:E14" xr:uid="{00000000-0002-0000-0000-000004000000}">
      <formula1>"Biudžetinė Terminuota, Biudžetinė Neterminuota, Verslo įm. ir kt. Terminuota, Verslo įm. ir kt. Neterminuota, Kitos organizacijos** Terminuota, Kitos organizacijos** Neterminuota"</formula1>
    </dataValidation>
    <dataValidation type="list" allowBlank="1" showInputMessage="1" showErrorMessage="1" sqref="G5" xr:uid="{C1F50075-C6B6-4573-8378-C467F967C33D}">
      <formula1>"2021,2022,2023,2024,2025,2026,2027,2028"</formula1>
    </dataValidation>
    <dataValidation type="list" allowBlank="1" showInputMessage="1" showErrorMessage="1" sqref="N20:N52" xr:uid="{00000000-0002-0000-0000-000003000000}">
      <formula1>"5,6"</formula1>
    </dataValidation>
  </dataValidations>
  <pageMargins left="0.23622047244094491" right="0.75" top="0.23622047244094491" bottom="0.27559055118110237" header="0.19685039370078741" footer="0.23622047244094491"/>
  <pageSetup paperSize="9" scale="49" fitToHeight="0" orientation="landscape" cellComments="asDisplayed" r:id="rId1"/>
  <headerFooter alignWithMargins="0"/>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Title="Dėmesio!" error="Galimos pasirinkti reikšmės nuo 28 iki 58." xr:uid="{00000000-0002-0000-0000-000005000000}">
          <x14:formula1>
            <xm:f>'Atostogų išmokų FN'!$C$6:$AG$6</xm:f>
          </x14:formula1>
          <xm:sqref>O20:O52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E1DED-B13C-4CFB-A04F-65C5A6A0C812}">
  <sheetPr>
    <tabColor theme="3" tint="0.59999389629810485"/>
    <pageSetUpPr fitToPage="1"/>
  </sheetPr>
  <dimension ref="A1:IU71"/>
  <sheetViews>
    <sheetView showGridLines="0" topLeftCell="G1" zoomScale="80" zoomScaleNormal="80" zoomScaleSheetLayoutView="75" workbookViewId="0">
      <selection activeCell="T20" sqref="T20"/>
    </sheetView>
  </sheetViews>
  <sheetFormatPr defaultRowHeight="13.2" x14ac:dyDescent="0.25"/>
  <cols>
    <col min="1" max="1" width="12.140625" style="10" customWidth="1"/>
    <col min="2" max="2" width="30" style="10" customWidth="1"/>
    <col min="3" max="5" width="24.42578125" style="10" customWidth="1"/>
    <col min="6" max="6" width="17.140625" style="10" customWidth="1"/>
    <col min="7" max="7" width="15.28515625" style="10" customWidth="1"/>
    <col min="8" max="8" width="14.7109375" style="10" customWidth="1"/>
    <col min="9" max="9" width="22.85546875" style="10" customWidth="1"/>
    <col min="10" max="10" width="20.42578125" style="10" customWidth="1"/>
    <col min="11" max="12" width="18.7109375" style="10" customWidth="1"/>
    <col min="13" max="13" width="16.7109375" style="10" customWidth="1"/>
    <col min="14" max="14" width="16.140625" style="10" customWidth="1"/>
    <col min="15" max="15" width="16.28515625" style="10" customWidth="1"/>
    <col min="16" max="16" width="14.28515625" style="10" customWidth="1"/>
    <col min="17" max="17" width="22.28515625" style="10" customWidth="1"/>
    <col min="18" max="18" width="23.42578125" style="10" customWidth="1"/>
    <col min="19" max="19" width="14.28515625" style="10" customWidth="1"/>
    <col min="20" max="20" width="14.28515625" style="73" customWidth="1"/>
    <col min="21" max="21" width="14.42578125" style="10" bestFit="1" customWidth="1"/>
    <col min="22" max="22" width="24" style="10" customWidth="1"/>
    <col min="23" max="23" width="19.85546875" style="10" customWidth="1"/>
    <col min="24" max="250" width="8.85546875" style="10"/>
    <col min="251" max="251" width="12.140625" style="10" customWidth="1"/>
    <col min="252" max="252" width="30" style="10" customWidth="1"/>
    <col min="253" max="253" width="24.42578125" style="10" customWidth="1"/>
    <col min="254" max="254" width="17.140625" style="10" customWidth="1"/>
    <col min="255" max="255" width="15.28515625" style="10" customWidth="1"/>
    <col min="256" max="256" width="13.42578125" style="10" customWidth="1"/>
    <col min="257" max="258" width="12.7109375" style="10" customWidth="1"/>
    <col min="259" max="259" width="15" style="10" customWidth="1"/>
    <col min="260" max="260" width="16.7109375" style="10" customWidth="1"/>
    <col min="261" max="261" width="16.140625" style="10" customWidth="1"/>
    <col min="262" max="262" width="15.42578125" style="10" customWidth="1"/>
    <col min="263" max="263" width="15.7109375" style="10" customWidth="1"/>
    <col min="264" max="264" width="19.42578125" style="10" customWidth="1"/>
    <col min="265" max="265" width="15.7109375" style="10" customWidth="1"/>
    <col min="266" max="266" width="14.28515625" style="10" customWidth="1"/>
    <col min="267" max="267" width="15.7109375" style="10" customWidth="1"/>
    <col min="268" max="268" width="17.7109375" style="10" customWidth="1"/>
    <col min="269" max="269" width="19.7109375" style="10" customWidth="1"/>
    <col min="270" max="270" width="14.42578125" style="10" customWidth="1"/>
    <col min="271" max="506" width="8.85546875" style="10"/>
    <col min="507" max="507" width="12.140625" style="10" customWidth="1"/>
    <col min="508" max="508" width="30" style="10" customWidth="1"/>
    <col min="509" max="509" width="24.42578125" style="10" customWidth="1"/>
    <col min="510" max="510" width="17.140625" style="10" customWidth="1"/>
    <col min="511" max="511" width="15.28515625" style="10" customWidth="1"/>
    <col min="512" max="512" width="13.42578125" style="10" customWidth="1"/>
    <col min="513" max="514" width="12.7109375" style="10" customWidth="1"/>
    <col min="515" max="515" width="15" style="10" customWidth="1"/>
    <col min="516" max="516" width="16.7109375" style="10" customWidth="1"/>
    <col min="517" max="517" width="16.140625" style="10" customWidth="1"/>
    <col min="518" max="518" width="15.42578125" style="10" customWidth="1"/>
    <col min="519" max="519" width="15.7109375" style="10" customWidth="1"/>
    <col min="520" max="520" width="19.42578125" style="10" customWidth="1"/>
    <col min="521" max="521" width="15.7109375" style="10" customWidth="1"/>
    <col min="522" max="522" width="14.28515625" style="10" customWidth="1"/>
    <col min="523" max="523" width="15.7109375" style="10" customWidth="1"/>
    <col min="524" max="524" width="17.7109375" style="10" customWidth="1"/>
    <col min="525" max="525" width="19.7109375" style="10" customWidth="1"/>
    <col min="526" max="526" width="14.42578125" style="10" customWidth="1"/>
    <col min="527" max="762" width="8.85546875" style="10"/>
    <col min="763" max="763" width="12.140625" style="10" customWidth="1"/>
    <col min="764" max="764" width="30" style="10" customWidth="1"/>
    <col min="765" max="765" width="24.42578125" style="10" customWidth="1"/>
    <col min="766" max="766" width="17.140625" style="10" customWidth="1"/>
    <col min="767" max="767" width="15.28515625" style="10" customWidth="1"/>
    <col min="768" max="768" width="13.42578125" style="10" customWidth="1"/>
    <col min="769" max="770" width="12.7109375" style="10" customWidth="1"/>
    <col min="771" max="771" width="15" style="10" customWidth="1"/>
    <col min="772" max="772" width="16.7109375" style="10" customWidth="1"/>
    <col min="773" max="773" width="16.140625" style="10" customWidth="1"/>
    <col min="774" max="774" width="15.42578125" style="10" customWidth="1"/>
    <col min="775" max="775" width="15.7109375" style="10" customWidth="1"/>
    <col min="776" max="776" width="19.42578125" style="10" customWidth="1"/>
    <col min="777" max="777" width="15.7109375" style="10" customWidth="1"/>
    <col min="778" max="778" width="14.28515625" style="10" customWidth="1"/>
    <col min="779" max="779" width="15.7109375" style="10" customWidth="1"/>
    <col min="780" max="780" width="17.7109375" style="10" customWidth="1"/>
    <col min="781" max="781" width="19.7109375" style="10" customWidth="1"/>
    <col min="782" max="782" width="14.42578125" style="10" customWidth="1"/>
    <col min="783" max="1018" width="8.85546875" style="10"/>
    <col min="1019" max="1019" width="12.140625" style="10" customWidth="1"/>
    <col min="1020" max="1020" width="30" style="10" customWidth="1"/>
    <col min="1021" max="1021" width="24.42578125" style="10" customWidth="1"/>
    <col min="1022" max="1022" width="17.140625" style="10" customWidth="1"/>
    <col min="1023" max="1023" width="15.28515625" style="10" customWidth="1"/>
    <col min="1024" max="1024" width="13.42578125" style="10" customWidth="1"/>
    <col min="1025" max="1026" width="12.7109375" style="10" customWidth="1"/>
    <col min="1027" max="1027" width="15" style="10" customWidth="1"/>
    <col min="1028" max="1028" width="16.7109375" style="10" customWidth="1"/>
    <col min="1029" max="1029" width="16.140625" style="10" customWidth="1"/>
    <col min="1030" max="1030" width="15.42578125" style="10" customWidth="1"/>
    <col min="1031" max="1031" width="15.7109375" style="10" customWidth="1"/>
    <col min="1032" max="1032" width="19.42578125" style="10" customWidth="1"/>
    <col min="1033" max="1033" width="15.7109375" style="10" customWidth="1"/>
    <col min="1034" max="1034" width="14.28515625" style="10" customWidth="1"/>
    <col min="1035" max="1035" width="15.7109375" style="10" customWidth="1"/>
    <col min="1036" max="1036" width="17.7109375" style="10" customWidth="1"/>
    <col min="1037" max="1037" width="19.7109375" style="10" customWidth="1"/>
    <col min="1038" max="1038" width="14.42578125" style="10" customWidth="1"/>
    <col min="1039" max="1274" width="8.85546875" style="10"/>
    <col min="1275" max="1275" width="12.140625" style="10" customWidth="1"/>
    <col min="1276" max="1276" width="30" style="10" customWidth="1"/>
    <col min="1277" max="1277" width="24.42578125" style="10" customWidth="1"/>
    <col min="1278" max="1278" width="17.140625" style="10" customWidth="1"/>
    <col min="1279" max="1279" width="15.28515625" style="10" customWidth="1"/>
    <col min="1280" max="1280" width="13.42578125" style="10" customWidth="1"/>
    <col min="1281" max="1282" width="12.7109375" style="10" customWidth="1"/>
    <col min="1283" max="1283" width="15" style="10" customWidth="1"/>
    <col min="1284" max="1284" width="16.7109375" style="10" customWidth="1"/>
    <col min="1285" max="1285" width="16.140625" style="10" customWidth="1"/>
    <col min="1286" max="1286" width="15.42578125" style="10" customWidth="1"/>
    <col min="1287" max="1287" width="15.7109375" style="10" customWidth="1"/>
    <col min="1288" max="1288" width="19.42578125" style="10" customWidth="1"/>
    <col min="1289" max="1289" width="15.7109375" style="10" customWidth="1"/>
    <col min="1290" max="1290" width="14.28515625" style="10" customWidth="1"/>
    <col min="1291" max="1291" width="15.7109375" style="10" customWidth="1"/>
    <col min="1292" max="1292" width="17.7109375" style="10" customWidth="1"/>
    <col min="1293" max="1293" width="19.7109375" style="10" customWidth="1"/>
    <col min="1294" max="1294" width="14.42578125" style="10" customWidth="1"/>
    <col min="1295" max="1530" width="8.85546875" style="10"/>
    <col min="1531" max="1531" width="12.140625" style="10" customWidth="1"/>
    <col min="1532" max="1532" width="30" style="10" customWidth="1"/>
    <col min="1533" max="1533" width="24.42578125" style="10" customWidth="1"/>
    <col min="1534" max="1534" width="17.140625" style="10" customWidth="1"/>
    <col min="1535" max="1535" width="15.28515625" style="10" customWidth="1"/>
    <col min="1536" max="1536" width="13.42578125" style="10" customWidth="1"/>
    <col min="1537" max="1538" width="12.7109375" style="10" customWidth="1"/>
    <col min="1539" max="1539" width="15" style="10" customWidth="1"/>
    <col min="1540" max="1540" width="16.7109375" style="10" customWidth="1"/>
    <col min="1541" max="1541" width="16.140625" style="10" customWidth="1"/>
    <col min="1542" max="1542" width="15.42578125" style="10" customWidth="1"/>
    <col min="1543" max="1543" width="15.7109375" style="10" customWidth="1"/>
    <col min="1544" max="1544" width="19.42578125" style="10" customWidth="1"/>
    <col min="1545" max="1545" width="15.7109375" style="10" customWidth="1"/>
    <col min="1546" max="1546" width="14.28515625" style="10" customWidth="1"/>
    <col min="1547" max="1547" width="15.7109375" style="10" customWidth="1"/>
    <col min="1548" max="1548" width="17.7109375" style="10" customWidth="1"/>
    <col min="1549" max="1549" width="19.7109375" style="10" customWidth="1"/>
    <col min="1550" max="1550" width="14.42578125" style="10" customWidth="1"/>
    <col min="1551" max="1786" width="8.85546875" style="10"/>
    <col min="1787" max="1787" width="12.140625" style="10" customWidth="1"/>
    <col min="1788" max="1788" width="30" style="10" customWidth="1"/>
    <col min="1789" max="1789" width="24.42578125" style="10" customWidth="1"/>
    <col min="1790" max="1790" width="17.140625" style="10" customWidth="1"/>
    <col min="1791" max="1791" width="15.28515625" style="10" customWidth="1"/>
    <col min="1792" max="1792" width="13.42578125" style="10" customWidth="1"/>
    <col min="1793" max="1794" width="12.7109375" style="10" customWidth="1"/>
    <col min="1795" max="1795" width="15" style="10" customWidth="1"/>
    <col min="1796" max="1796" width="16.7109375" style="10" customWidth="1"/>
    <col min="1797" max="1797" width="16.140625" style="10" customWidth="1"/>
    <col min="1798" max="1798" width="15.42578125" style="10" customWidth="1"/>
    <col min="1799" max="1799" width="15.7109375" style="10" customWidth="1"/>
    <col min="1800" max="1800" width="19.42578125" style="10" customWidth="1"/>
    <col min="1801" max="1801" width="15.7109375" style="10" customWidth="1"/>
    <col min="1802" max="1802" width="14.28515625" style="10" customWidth="1"/>
    <col min="1803" max="1803" width="15.7109375" style="10" customWidth="1"/>
    <col min="1804" max="1804" width="17.7109375" style="10" customWidth="1"/>
    <col min="1805" max="1805" width="19.7109375" style="10" customWidth="1"/>
    <col min="1806" max="1806" width="14.42578125" style="10" customWidth="1"/>
    <col min="1807" max="2042" width="8.85546875" style="10"/>
    <col min="2043" max="2043" width="12.140625" style="10" customWidth="1"/>
    <col min="2044" max="2044" width="30" style="10" customWidth="1"/>
    <col min="2045" max="2045" width="24.42578125" style="10" customWidth="1"/>
    <col min="2046" max="2046" width="17.140625" style="10" customWidth="1"/>
    <col min="2047" max="2047" width="15.28515625" style="10" customWidth="1"/>
    <col min="2048" max="2048" width="13.42578125" style="10" customWidth="1"/>
    <col min="2049" max="2050" width="12.7109375" style="10" customWidth="1"/>
    <col min="2051" max="2051" width="15" style="10" customWidth="1"/>
    <col min="2052" max="2052" width="16.7109375" style="10" customWidth="1"/>
    <col min="2053" max="2053" width="16.140625" style="10" customWidth="1"/>
    <col min="2054" max="2054" width="15.42578125" style="10" customWidth="1"/>
    <col min="2055" max="2055" width="15.7109375" style="10" customWidth="1"/>
    <col min="2056" max="2056" width="19.42578125" style="10" customWidth="1"/>
    <col min="2057" max="2057" width="15.7109375" style="10" customWidth="1"/>
    <col min="2058" max="2058" width="14.28515625" style="10" customWidth="1"/>
    <col min="2059" max="2059" width="15.7109375" style="10" customWidth="1"/>
    <col min="2060" max="2060" width="17.7109375" style="10" customWidth="1"/>
    <col min="2061" max="2061" width="19.7109375" style="10" customWidth="1"/>
    <col min="2062" max="2062" width="14.42578125" style="10" customWidth="1"/>
    <col min="2063" max="2298" width="8.85546875" style="10"/>
    <col min="2299" max="2299" width="12.140625" style="10" customWidth="1"/>
    <col min="2300" max="2300" width="30" style="10" customWidth="1"/>
    <col min="2301" max="2301" width="24.42578125" style="10" customWidth="1"/>
    <col min="2302" max="2302" width="17.140625" style="10" customWidth="1"/>
    <col min="2303" max="2303" width="15.28515625" style="10" customWidth="1"/>
    <col min="2304" max="2304" width="13.42578125" style="10" customWidth="1"/>
    <col min="2305" max="2306" width="12.7109375" style="10" customWidth="1"/>
    <col min="2307" max="2307" width="15" style="10" customWidth="1"/>
    <col min="2308" max="2308" width="16.7109375" style="10" customWidth="1"/>
    <col min="2309" max="2309" width="16.140625" style="10" customWidth="1"/>
    <col min="2310" max="2310" width="15.42578125" style="10" customWidth="1"/>
    <col min="2311" max="2311" width="15.7109375" style="10" customWidth="1"/>
    <col min="2312" max="2312" width="19.42578125" style="10" customWidth="1"/>
    <col min="2313" max="2313" width="15.7109375" style="10" customWidth="1"/>
    <col min="2314" max="2314" width="14.28515625" style="10" customWidth="1"/>
    <col min="2315" max="2315" width="15.7109375" style="10" customWidth="1"/>
    <col min="2316" max="2316" width="17.7109375" style="10" customWidth="1"/>
    <col min="2317" max="2317" width="19.7109375" style="10" customWidth="1"/>
    <col min="2318" max="2318" width="14.42578125" style="10" customWidth="1"/>
    <col min="2319" max="2554" width="8.85546875" style="10"/>
    <col min="2555" max="2555" width="12.140625" style="10" customWidth="1"/>
    <col min="2556" max="2556" width="30" style="10" customWidth="1"/>
    <col min="2557" max="2557" width="24.42578125" style="10" customWidth="1"/>
    <col min="2558" max="2558" width="17.140625" style="10" customWidth="1"/>
    <col min="2559" max="2559" width="15.28515625" style="10" customWidth="1"/>
    <col min="2560" max="2560" width="13.42578125" style="10" customWidth="1"/>
    <col min="2561" max="2562" width="12.7109375" style="10" customWidth="1"/>
    <col min="2563" max="2563" width="15" style="10" customWidth="1"/>
    <col min="2564" max="2564" width="16.7109375" style="10" customWidth="1"/>
    <col min="2565" max="2565" width="16.140625" style="10" customWidth="1"/>
    <col min="2566" max="2566" width="15.42578125" style="10" customWidth="1"/>
    <col min="2567" max="2567" width="15.7109375" style="10" customWidth="1"/>
    <col min="2568" max="2568" width="19.42578125" style="10" customWidth="1"/>
    <col min="2569" max="2569" width="15.7109375" style="10" customWidth="1"/>
    <col min="2570" max="2570" width="14.28515625" style="10" customWidth="1"/>
    <col min="2571" max="2571" width="15.7109375" style="10" customWidth="1"/>
    <col min="2572" max="2572" width="17.7109375" style="10" customWidth="1"/>
    <col min="2573" max="2573" width="19.7109375" style="10" customWidth="1"/>
    <col min="2574" max="2574" width="14.42578125" style="10" customWidth="1"/>
    <col min="2575" max="2810" width="8.85546875" style="10"/>
    <col min="2811" max="2811" width="12.140625" style="10" customWidth="1"/>
    <col min="2812" max="2812" width="30" style="10" customWidth="1"/>
    <col min="2813" max="2813" width="24.42578125" style="10" customWidth="1"/>
    <col min="2814" max="2814" width="17.140625" style="10" customWidth="1"/>
    <col min="2815" max="2815" width="15.28515625" style="10" customWidth="1"/>
    <col min="2816" max="2816" width="13.42578125" style="10" customWidth="1"/>
    <col min="2817" max="2818" width="12.7109375" style="10" customWidth="1"/>
    <col min="2819" max="2819" width="15" style="10" customWidth="1"/>
    <col min="2820" max="2820" width="16.7109375" style="10" customWidth="1"/>
    <col min="2821" max="2821" width="16.140625" style="10" customWidth="1"/>
    <col min="2822" max="2822" width="15.42578125" style="10" customWidth="1"/>
    <col min="2823" max="2823" width="15.7109375" style="10" customWidth="1"/>
    <col min="2824" max="2824" width="19.42578125" style="10" customWidth="1"/>
    <col min="2825" max="2825" width="15.7109375" style="10" customWidth="1"/>
    <col min="2826" max="2826" width="14.28515625" style="10" customWidth="1"/>
    <col min="2827" max="2827" width="15.7109375" style="10" customWidth="1"/>
    <col min="2828" max="2828" width="17.7109375" style="10" customWidth="1"/>
    <col min="2829" max="2829" width="19.7109375" style="10" customWidth="1"/>
    <col min="2830" max="2830" width="14.42578125" style="10" customWidth="1"/>
    <col min="2831" max="3066" width="8.85546875" style="10"/>
    <col min="3067" max="3067" width="12.140625" style="10" customWidth="1"/>
    <col min="3068" max="3068" width="30" style="10" customWidth="1"/>
    <col min="3069" max="3069" width="24.42578125" style="10" customWidth="1"/>
    <col min="3070" max="3070" width="17.140625" style="10" customWidth="1"/>
    <col min="3071" max="3071" width="15.28515625" style="10" customWidth="1"/>
    <col min="3072" max="3072" width="13.42578125" style="10" customWidth="1"/>
    <col min="3073" max="3074" width="12.7109375" style="10" customWidth="1"/>
    <col min="3075" max="3075" width="15" style="10" customWidth="1"/>
    <col min="3076" max="3076" width="16.7109375" style="10" customWidth="1"/>
    <col min="3077" max="3077" width="16.140625" style="10" customWidth="1"/>
    <col min="3078" max="3078" width="15.42578125" style="10" customWidth="1"/>
    <col min="3079" max="3079" width="15.7109375" style="10" customWidth="1"/>
    <col min="3080" max="3080" width="19.42578125" style="10" customWidth="1"/>
    <col min="3081" max="3081" width="15.7109375" style="10" customWidth="1"/>
    <col min="3082" max="3082" width="14.28515625" style="10" customWidth="1"/>
    <col min="3083" max="3083" width="15.7109375" style="10" customWidth="1"/>
    <col min="3084" max="3084" width="17.7109375" style="10" customWidth="1"/>
    <col min="3085" max="3085" width="19.7109375" style="10" customWidth="1"/>
    <col min="3086" max="3086" width="14.42578125" style="10" customWidth="1"/>
    <col min="3087" max="3322" width="8.85546875" style="10"/>
    <col min="3323" max="3323" width="12.140625" style="10" customWidth="1"/>
    <col min="3324" max="3324" width="30" style="10" customWidth="1"/>
    <col min="3325" max="3325" width="24.42578125" style="10" customWidth="1"/>
    <col min="3326" max="3326" width="17.140625" style="10" customWidth="1"/>
    <col min="3327" max="3327" width="15.28515625" style="10" customWidth="1"/>
    <col min="3328" max="3328" width="13.42578125" style="10" customWidth="1"/>
    <col min="3329" max="3330" width="12.7109375" style="10" customWidth="1"/>
    <col min="3331" max="3331" width="15" style="10" customWidth="1"/>
    <col min="3332" max="3332" width="16.7109375" style="10" customWidth="1"/>
    <col min="3333" max="3333" width="16.140625" style="10" customWidth="1"/>
    <col min="3334" max="3334" width="15.42578125" style="10" customWidth="1"/>
    <col min="3335" max="3335" width="15.7109375" style="10" customWidth="1"/>
    <col min="3336" max="3336" width="19.42578125" style="10" customWidth="1"/>
    <col min="3337" max="3337" width="15.7109375" style="10" customWidth="1"/>
    <col min="3338" max="3338" width="14.28515625" style="10" customWidth="1"/>
    <col min="3339" max="3339" width="15.7109375" style="10" customWidth="1"/>
    <col min="3340" max="3340" width="17.7109375" style="10" customWidth="1"/>
    <col min="3341" max="3341" width="19.7109375" style="10" customWidth="1"/>
    <col min="3342" max="3342" width="14.42578125" style="10" customWidth="1"/>
    <col min="3343" max="3578" width="8.85546875" style="10"/>
    <col min="3579" max="3579" width="12.140625" style="10" customWidth="1"/>
    <col min="3580" max="3580" width="30" style="10" customWidth="1"/>
    <col min="3581" max="3581" width="24.42578125" style="10" customWidth="1"/>
    <col min="3582" max="3582" width="17.140625" style="10" customWidth="1"/>
    <col min="3583" max="3583" width="15.28515625" style="10" customWidth="1"/>
    <col min="3584" max="3584" width="13.42578125" style="10" customWidth="1"/>
    <col min="3585" max="3586" width="12.7109375" style="10" customWidth="1"/>
    <col min="3587" max="3587" width="15" style="10" customWidth="1"/>
    <col min="3588" max="3588" width="16.7109375" style="10" customWidth="1"/>
    <col min="3589" max="3589" width="16.140625" style="10" customWidth="1"/>
    <col min="3590" max="3590" width="15.42578125" style="10" customWidth="1"/>
    <col min="3591" max="3591" width="15.7109375" style="10" customWidth="1"/>
    <col min="3592" max="3592" width="19.42578125" style="10" customWidth="1"/>
    <col min="3593" max="3593" width="15.7109375" style="10" customWidth="1"/>
    <col min="3594" max="3594" width="14.28515625" style="10" customWidth="1"/>
    <col min="3595" max="3595" width="15.7109375" style="10" customWidth="1"/>
    <col min="3596" max="3596" width="17.7109375" style="10" customWidth="1"/>
    <col min="3597" max="3597" width="19.7109375" style="10" customWidth="1"/>
    <col min="3598" max="3598" width="14.42578125" style="10" customWidth="1"/>
    <col min="3599" max="3834" width="8.85546875" style="10"/>
    <col min="3835" max="3835" width="12.140625" style="10" customWidth="1"/>
    <col min="3836" max="3836" width="30" style="10" customWidth="1"/>
    <col min="3837" max="3837" width="24.42578125" style="10" customWidth="1"/>
    <col min="3838" max="3838" width="17.140625" style="10" customWidth="1"/>
    <col min="3839" max="3839" width="15.28515625" style="10" customWidth="1"/>
    <col min="3840" max="3840" width="13.42578125" style="10" customWidth="1"/>
    <col min="3841" max="3842" width="12.7109375" style="10" customWidth="1"/>
    <col min="3843" max="3843" width="15" style="10" customWidth="1"/>
    <col min="3844" max="3844" width="16.7109375" style="10" customWidth="1"/>
    <col min="3845" max="3845" width="16.140625" style="10" customWidth="1"/>
    <col min="3846" max="3846" width="15.42578125" style="10" customWidth="1"/>
    <col min="3847" max="3847" width="15.7109375" style="10" customWidth="1"/>
    <col min="3848" max="3848" width="19.42578125" style="10" customWidth="1"/>
    <col min="3849" max="3849" width="15.7109375" style="10" customWidth="1"/>
    <col min="3850" max="3850" width="14.28515625" style="10" customWidth="1"/>
    <col min="3851" max="3851" width="15.7109375" style="10" customWidth="1"/>
    <col min="3852" max="3852" width="17.7109375" style="10" customWidth="1"/>
    <col min="3853" max="3853" width="19.7109375" style="10" customWidth="1"/>
    <col min="3854" max="3854" width="14.42578125" style="10" customWidth="1"/>
    <col min="3855" max="4090" width="8.85546875" style="10"/>
    <col min="4091" max="4091" width="12.140625" style="10" customWidth="1"/>
    <col min="4092" max="4092" width="30" style="10" customWidth="1"/>
    <col min="4093" max="4093" width="24.42578125" style="10" customWidth="1"/>
    <col min="4094" max="4094" width="17.140625" style="10" customWidth="1"/>
    <col min="4095" max="4095" width="15.28515625" style="10" customWidth="1"/>
    <col min="4096" max="4096" width="13.42578125" style="10" customWidth="1"/>
    <col min="4097" max="4098" width="12.7109375" style="10" customWidth="1"/>
    <col min="4099" max="4099" width="15" style="10" customWidth="1"/>
    <col min="4100" max="4100" width="16.7109375" style="10" customWidth="1"/>
    <col min="4101" max="4101" width="16.140625" style="10" customWidth="1"/>
    <col min="4102" max="4102" width="15.42578125" style="10" customWidth="1"/>
    <col min="4103" max="4103" width="15.7109375" style="10" customWidth="1"/>
    <col min="4104" max="4104" width="19.42578125" style="10" customWidth="1"/>
    <col min="4105" max="4105" width="15.7109375" style="10" customWidth="1"/>
    <col min="4106" max="4106" width="14.28515625" style="10" customWidth="1"/>
    <col min="4107" max="4107" width="15.7109375" style="10" customWidth="1"/>
    <col min="4108" max="4108" width="17.7109375" style="10" customWidth="1"/>
    <col min="4109" max="4109" width="19.7109375" style="10" customWidth="1"/>
    <col min="4110" max="4110" width="14.42578125" style="10" customWidth="1"/>
    <col min="4111" max="4346" width="8.85546875" style="10"/>
    <col min="4347" max="4347" width="12.140625" style="10" customWidth="1"/>
    <col min="4348" max="4348" width="30" style="10" customWidth="1"/>
    <col min="4349" max="4349" width="24.42578125" style="10" customWidth="1"/>
    <col min="4350" max="4350" width="17.140625" style="10" customWidth="1"/>
    <col min="4351" max="4351" width="15.28515625" style="10" customWidth="1"/>
    <col min="4352" max="4352" width="13.42578125" style="10" customWidth="1"/>
    <col min="4353" max="4354" width="12.7109375" style="10" customWidth="1"/>
    <col min="4355" max="4355" width="15" style="10" customWidth="1"/>
    <col min="4356" max="4356" width="16.7109375" style="10" customWidth="1"/>
    <col min="4357" max="4357" width="16.140625" style="10" customWidth="1"/>
    <col min="4358" max="4358" width="15.42578125" style="10" customWidth="1"/>
    <col min="4359" max="4359" width="15.7109375" style="10" customWidth="1"/>
    <col min="4360" max="4360" width="19.42578125" style="10" customWidth="1"/>
    <col min="4361" max="4361" width="15.7109375" style="10" customWidth="1"/>
    <col min="4362" max="4362" width="14.28515625" style="10" customWidth="1"/>
    <col min="4363" max="4363" width="15.7109375" style="10" customWidth="1"/>
    <col min="4364" max="4364" width="17.7109375" style="10" customWidth="1"/>
    <col min="4365" max="4365" width="19.7109375" style="10" customWidth="1"/>
    <col min="4366" max="4366" width="14.42578125" style="10" customWidth="1"/>
    <col min="4367" max="4602" width="8.85546875" style="10"/>
    <col min="4603" max="4603" width="12.140625" style="10" customWidth="1"/>
    <col min="4604" max="4604" width="30" style="10" customWidth="1"/>
    <col min="4605" max="4605" width="24.42578125" style="10" customWidth="1"/>
    <col min="4606" max="4606" width="17.140625" style="10" customWidth="1"/>
    <col min="4607" max="4607" width="15.28515625" style="10" customWidth="1"/>
    <col min="4608" max="4608" width="13.42578125" style="10" customWidth="1"/>
    <col min="4609" max="4610" width="12.7109375" style="10" customWidth="1"/>
    <col min="4611" max="4611" width="15" style="10" customWidth="1"/>
    <col min="4612" max="4612" width="16.7109375" style="10" customWidth="1"/>
    <col min="4613" max="4613" width="16.140625" style="10" customWidth="1"/>
    <col min="4614" max="4614" width="15.42578125" style="10" customWidth="1"/>
    <col min="4615" max="4615" width="15.7109375" style="10" customWidth="1"/>
    <col min="4616" max="4616" width="19.42578125" style="10" customWidth="1"/>
    <col min="4617" max="4617" width="15.7109375" style="10" customWidth="1"/>
    <col min="4618" max="4618" width="14.28515625" style="10" customWidth="1"/>
    <col min="4619" max="4619" width="15.7109375" style="10" customWidth="1"/>
    <col min="4620" max="4620" width="17.7109375" style="10" customWidth="1"/>
    <col min="4621" max="4621" width="19.7109375" style="10" customWidth="1"/>
    <col min="4622" max="4622" width="14.42578125" style="10" customWidth="1"/>
    <col min="4623" max="4858" width="8.85546875" style="10"/>
    <col min="4859" max="4859" width="12.140625" style="10" customWidth="1"/>
    <col min="4860" max="4860" width="30" style="10" customWidth="1"/>
    <col min="4861" max="4861" width="24.42578125" style="10" customWidth="1"/>
    <col min="4862" max="4862" width="17.140625" style="10" customWidth="1"/>
    <col min="4863" max="4863" width="15.28515625" style="10" customWidth="1"/>
    <col min="4864" max="4864" width="13.42578125" style="10" customWidth="1"/>
    <col min="4865" max="4866" width="12.7109375" style="10" customWidth="1"/>
    <col min="4867" max="4867" width="15" style="10" customWidth="1"/>
    <col min="4868" max="4868" width="16.7109375" style="10" customWidth="1"/>
    <col min="4869" max="4869" width="16.140625" style="10" customWidth="1"/>
    <col min="4870" max="4870" width="15.42578125" style="10" customWidth="1"/>
    <col min="4871" max="4871" width="15.7109375" style="10" customWidth="1"/>
    <col min="4872" max="4872" width="19.42578125" style="10" customWidth="1"/>
    <col min="4873" max="4873" width="15.7109375" style="10" customWidth="1"/>
    <col min="4874" max="4874" width="14.28515625" style="10" customWidth="1"/>
    <col min="4875" max="4875" width="15.7109375" style="10" customWidth="1"/>
    <col min="4876" max="4876" width="17.7109375" style="10" customWidth="1"/>
    <col min="4877" max="4877" width="19.7109375" style="10" customWidth="1"/>
    <col min="4878" max="4878" width="14.42578125" style="10" customWidth="1"/>
    <col min="4879" max="5114" width="8.85546875" style="10"/>
    <col min="5115" max="5115" width="12.140625" style="10" customWidth="1"/>
    <col min="5116" max="5116" width="30" style="10" customWidth="1"/>
    <col min="5117" max="5117" width="24.42578125" style="10" customWidth="1"/>
    <col min="5118" max="5118" width="17.140625" style="10" customWidth="1"/>
    <col min="5119" max="5119" width="15.28515625" style="10" customWidth="1"/>
    <col min="5120" max="5120" width="13.42578125" style="10" customWidth="1"/>
    <col min="5121" max="5122" width="12.7109375" style="10" customWidth="1"/>
    <col min="5123" max="5123" width="15" style="10" customWidth="1"/>
    <col min="5124" max="5124" width="16.7109375" style="10" customWidth="1"/>
    <col min="5125" max="5125" width="16.140625" style="10" customWidth="1"/>
    <col min="5126" max="5126" width="15.42578125" style="10" customWidth="1"/>
    <col min="5127" max="5127" width="15.7109375" style="10" customWidth="1"/>
    <col min="5128" max="5128" width="19.42578125" style="10" customWidth="1"/>
    <col min="5129" max="5129" width="15.7109375" style="10" customWidth="1"/>
    <col min="5130" max="5130" width="14.28515625" style="10" customWidth="1"/>
    <col min="5131" max="5131" width="15.7109375" style="10" customWidth="1"/>
    <col min="5132" max="5132" width="17.7109375" style="10" customWidth="1"/>
    <col min="5133" max="5133" width="19.7109375" style="10" customWidth="1"/>
    <col min="5134" max="5134" width="14.42578125" style="10" customWidth="1"/>
    <col min="5135" max="5370" width="8.85546875" style="10"/>
    <col min="5371" max="5371" width="12.140625" style="10" customWidth="1"/>
    <col min="5372" max="5372" width="30" style="10" customWidth="1"/>
    <col min="5373" max="5373" width="24.42578125" style="10" customWidth="1"/>
    <col min="5374" max="5374" width="17.140625" style="10" customWidth="1"/>
    <col min="5375" max="5375" width="15.28515625" style="10" customWidth="1"/>
    <col min="5376" max="5376" width="13.42578125" style="10" customWidth="1"/>
    <col min="5377" max="5378" width="12.7109375" style="10" customWidth="1"/>
    <col min="5379" max="5379" width="15" style="10" customWidth="1"/>
    <col min="5380" max="5380" width="16.7109375" style="10" customWidth="1"/>
    <col min="5381" max="5381" width="16.140625" style="10" customWidth="1"/>
    <col min="5382" max="5382" width="15.42578125" style="10" customWidth="1"/>
    <col min="5383" max="5383" width="15.7109375" style="10" customWidth="1"/>
    <col min="5384" max="5384" width="19.42578125" style="10" customWidth="1"/>
    <col min="5385" max="5385" width="15.7109375" style="10" customWidth="1"/>
    <col min="5386" max="5386" width="14.28515625" style="10" customWidth="1"/>
    <col min="5387" max="5387" width="15.7109375" style="10" customWidth="1"/>
    <col min="5388" max="5388" width="17.7109375" style="10" customWidth="1"/>
    <col min="5389" max="5389" width="19.7109375" style="10" customWidth="1"/>
    <col min="5390" max="5390" width="14.42578125" style="10" customWidth="1"/>
    <col min="5391" max="5626" width="8.85546875" style="10"/>
    <col min="5627" max="5627" width="12.140625" style="10" customWidth="1"/>
    <col min="5628" max="5628" width="30" style="10" customWidth="1"/>
    <col min="5629" max="5629" width="24.42578125" style="10" customWidth="1"/>
    <col min="5630" max="5630" width="17.140625" style="10" customWidth="1"/>
    <col min="5631" max="5631" width="15.28515625" style="10" customWidth="1"/>
    <col min="5632" max="5632" width="13.42578125" style="10" customWidth="1"/>
    <col min="5633" max="5634" width="12.7109375" style="10" customWidth="1"/>
    <col min="5635" max="5635" width="15" style="10" customWidth="1"/>
    <col min="5636" max="5636" width="16.7109375" style="10" customWidth="1"/>
    <col min="5637" max="5637" width="16.140625" style="10" customWidth="1"/>
    <col min="5638" max="5638" width="15.42578125" style="10" customWidth="1"/>
    <col min="5639" max="5639" width="15.7109375" style="10" customWidth="1"/>
    <col min="5640" max="5640" width="19.42578125" style="10" customWidth="1"/>
    <col min="5641" max="5641" width="15.7109375" style="10" customWidth="1"/>
    <col min="5642" max="5642" width="14.28515625" style="10" customWidth="1"/>
    <col min="5643" max="5643" width="15.7109375" style="10" customWidth="1"/>
    <col min="5644" max="5644" width="17.7109375" style="10" customWidth="1"/>
    <col min="5645" max="5645" width="19.7109375" style="10" customWidth="1"/>
    <col min="5646" max="5646" width="14.42578125" style="10" customWidth="1"/>
    <col min="5647" max="5882" width="8.85546875" style="10"/>
    <col min="5883" max="5883" width="12.140625" style="10" customWidth="1"/>
    <col min="5884" max="5884" width="30" style="10" customWidth="1"/>
    <col min="5885" max="5885" width="24.42578125" style="10" customWidth="1"/>
    <col min="5886" max="5886" width="17.140625" style="10" customWidth="1"/>
    <col min="5887" max="5887" width="15.28515625" style="10" customWidth="1"/>
    <col min="5888" max="5888" width="13.42578125" style="10" customWidth="1"/>
    <col min="5889" max="5890" width="12.7109375" style="10" customWidth="1"/>
    <col min="5891" max="5891" width="15" style="10" customWidth="1"/>
    <col min="5892" max="5892" width="16.7109375" style="10" customWidth="1"/>
    <col min="5893" max="5893" width="16.140625" style="10" customWidth="1"/>
    <col min="5894" max="5894" width="15.42578125" style="10" customWidth="1"/>
    <col min="5895" max="5895" width="15.7109375" style="10" customWidth="1"/>
    <col min="5896" max="5896" width="19.42578125" style="10" customWidth="1"/>
    <col min="5897" max="5897" width="15.7109375" style="10" customWidth="1"/>
    <col min="5898" max="5898" width="14.28515625" style="10" customWidth="1"/>
    <col min="5899" max="5899" width="15.7109375" style="10" customWidth="1"/>
    <col min="5900" max="5900" width="17.7109375" style="10" customWidth="1"/>
    <col min="5901" max="5901" width="19.7109375" style="10" customWidth="1"/>
    <col min="5902" max="5902" width="14.42578125" style="10" customWidth="1"/>
    <col min="5903" max="6138" width="8.85546875" style="10"/>
    <col min="6139" max="6139" width="12.140625" style="10" customWidth="1"/>
    <col min="6140" max="6140" width="30" style="10" customWidth="1"/>
    <col min="6141" max="6141" width="24.42578125" style="10" customWidth="1"/>
    <col min="6142" max="6142" width="17.140625" style="10" customWidth="1"/>
    <col min="6143" max="6143" width="15.28515625" style="10" customWidth="1"/>
    <col min="6144" max="6144" width="13.42578125" style="10" customWidth="1"/>
    <col min="6145" max="6146" width="12.7109375" style="10" customWidth="1"/>
    <col min="6147" max="6147" width="15" style="10" customWidth="1"/>
    <col min="6148" max="6148" width="16.7109375" style="10" customWidth="1"/>
    <col min="6149" max="6149" width="16.140625" style="10" customWidth="1"/>
    <col min="6150" max="6150" width="15.42578125" style="10" customWidth="1"/>
    <col min="6151" max="6151" width="15.7109375" style="10" customWidth="1"/>
    <col min="6152" max="6152" width="19.42578125" style="10" customWidth="1"/>
    <col min="6153" max="6153" width="15.7109375" style="10" customWidth="1"/>
    <col min="6154" max="6154" width="14.28515625" style="10" customWidth="1"/>
    <col min="6155" max="6155" width="15.7109375" style="10" customWidth="1"/>
    <col min="6156" max="6156" width="17.7109375" style="10" customWidth="1"/>
    <col min="6157" max="6157" width="19.7109375" style="10" customWidth="1"/>
    <col min="6158" max="6158" width="14.42578125" style="10" customWidth="1"/>
    <col min="6159" max="6394" width="8.85546875" style="10"/>
    <col min="6395" max="6395" width="12.140625" style="10" customWidth="1"/>
    <col min="6396" max="6396" width="30" style="10" customWidth="1"/>
    <col min="6397" max="6397" width="24.42578125" style="10" customWidth="1"/>
    <col min="6398" max="6398" width="17.140625" style="10" customWidth="1"/>
    <col min="6399" max="6399" width="15.28515625" style="10" customWidth="1"/>
    <col min="6400" max="6400" width="13.42578125" style="10" customWidth="1"/>
    <col min="6401" max="6402" width="12.7109375" style="10" customWidth="1"/>
    <col min="6403" max="6403" width="15" style="10" customWidth="1"/>
    <col min="6404" max="6404" width="16.7109375" style="10" customWidth="1"/>
    <col min="6405" max="6405" width="16.140625" style="10" customWidth="1"/>
    <col min="6406" max="6406" width="15.42578125" style="10" customWidth="1"/>
    <col min="6407" max="6407" width="15.7109375" style="10" customWidth="1"/>
    <col min="6408" max="6408" width="19.42578125" style="10" customWidth="1"/>
    <col min="6409" max="6409" width="15.7109375" style="10" customWidth="1"/>
    <col min="6410" max="6410" width="14.28515625" style="10" customWidth="1"/>
    <col min="6411" max="6411" width="15.7109375" style="10" customWidth="1"/>
    <col min="6412" max="6412" width="17.7109375" style="10" customWidth="1"/>
    <col min="6413" max="6413" width="19.7109375" style="10" customWidth="1"/>
    <col min="6414" max="6414" width="14.42578125" style="10" customWidth="1"/>
    <col min="6415" max="6650" width="8.85546875" style="10"/>
    <col min="6651" max="6651" width="12.140625" style="10" customWidth="1"/>
    <col min="6652" max="6652" width="30" style="10" customWidth="1"/>
    <col min="6653" max="6653" width="24.42578125" style="10" customWidth="1"/>
    <col min="6654" max="6654" width="17.140625" style="10" customWidth="1"/>
    <col min="6655" max="6655" width="15.28515625" style="10" customWidth="1"/>
    <col min="6656" max="6656" width="13.42578125" style="10" customWidth="1"/>
    <col min="6657" max="6658" width="12.7109375" style="10" customWidth="1"/>
    <col min="6659" max="6659" width="15" style="10" customWidth="1"/>
    <col min="6660" max="6660" width="16.7109375" style="10" customWidth="1"/>
    <col min="6661" max="6661" width="16.140625" style="10" customWidth="1"/>
    <col min="6662" max="6662" width="15.42578125" style="10" customWidth="1"/>
    <col min="6663" max="6663" width="15.7109375" style="10" customWidth="1"/>
    <col min="6664" max="6664" width="19.42578125" style="10" customWidth="1"/>
    <col min="6665" max="6665" width="15.7109375" style="10" customWidth="1"/>
    <col min="6666" max="6666" width="14.28515625" style="10" customWidth="1"/>
    <col min="6667" max="6667" width="15.7109375" style="10" customWidth="1"/>
    <col min="6668" max="6668" width="17.7109375" style="10" customWidth="1"/>
    <col min="6669" max="6669" width="19.7109375" style="10" customWidth="1"/>
    <col min="6670" max="6670" width="14.42578125" style="10" customWidth="1"/>
    <col min="6671" max="6906" width="8.85546875" style="10"/>
    <col min="6907" max="6907" width="12.140625" style="10" customWidth="1"/>
    <col min="6908" max="6908" width="30" style="10" customWidth="1"/>
    <col min="6909" max="6909" width="24.42578125" style="10" customWidth="1"/>
    <col min="6910" max="6910" width="17.140625" style="10" customWidth="1"/>
    <col min="6911" max="6911" width="15.28515625" style="10" customWidth="1"/>
    <col min="6912" max="6912" width="13.42578125" style="10" customWidth="1"/>
    <col min="6913" max="6914" width="12.7109375" style="10" customWidth="1"/>
    <col min="6915" max="6915" width="15" style="10" customWidth="1"/>
    <col min="6916" max="6916" width="16.7109375" style="10" customWidth="1"/>
    <col min="6917" max="6917" width="16.140625" style="10" customWidth="1"/>
    <col min="6918" max="6918" width="15.42578125" style="10" customWidth="1"/>
    <col min="6919" max="6919" width="15.7109375" style="10" customWidth="1"/>
    <col min="6920" max="6920" width="19.42578125" style="10" customWidth="1"/>
    <col min="6921" max="6921" width="15.7109375" style="10" customWidth="1"/>
    <col min="6922" max="6922" width="14.28515625" style="10" customWidth="1"/>
    <col min="6923" max="6923" width="15.7109375" style="10" customWidth="1"/>
    <col min="6924" max="6924" width="17.7109375" style="10" customWidth="1"/>
    <col min="6925" max="6925" width="19.7109375" style="10" customWidth="1"/>
    <col min="6926" max="6926" width="14.42578125" style="10" customWidth="1"/>
    <col min="6927" max="7162" width="8.85546875" style="10"/>
    <col min="7163" max="7163" width="12.140625" style="10" customWidth="1"/>
    <col min="7164" max="7164" width="30" style="10" customWidth="1"/>
    <col min="7165" max="7165" width="24.42578125" style="10" customWidth="1"/>
    <col min="7166" max="7166" width="17.140625" style="10" customWidth="1"/>
    <col min="7167" max="7167" width="15.28515625" style="10" customWidth="1"/>
    <col min="7168" max="7168" width="13.42578125" style="10" customWidth="1"/>
    <col min="7169" max="7170" width="12.7109375" style="10" customWidth="1"/>
    <col min="7171" max="7171" width="15" style="10" customWidth="1"/>
    <col min="7172" max="7172" width="16.7109375" style="10" customWidth="1"/>
    <col min="7173" max="7173" width="16.140625" style="10" customWidth="1"/>
    <col min="7174" max="7174" width="15.42578125" style="10" customWidth="1"/>
    <col min="7175" max="7175" width="15.7109375" style="10" customWidth="1"/>
    <col min="7176" max="7176" width="19.42578125" style="10" customWidth="1"/>
    <col min="7177" max="7177" width="15.7109375" style="10" customWidth="1"/>
    <col min="7178" max="7178" width="14.28515625" style="10" customWidth="1"/>
    <col min="7179" max="7179" width="15.7109375" style="10" customWidth="1"/>
    <col min="7180" max="7180" width="17.7109375" style="10" customWidth="1"/>
    <col min="7181" max="7181" width="19.7109375" style="10" customWidth="1"/>
    <col min="7182" max="7182" width="14.42578125" style="10" customWidth="1"/>
    <col min="7183" max="7418" width="8.85546875" style="10"/>
    <col min="7419" max="7419" width="12.140625" style="10" customWidth="1"/>
    <col min="7420" max="7420" width="30" style="10" customWidth="1"/>
    <col min="7421" max="7421" width="24.42578125" style="10" customWidth="1"/>
    <col min="7422" max="7422" width="17.140625" style="10" customWidth="1"/>
    <col min="7423" max="7423" width="15.28515625" style="10" customWidth="1"/>
    <col min="7424" max="7424" width="13.42578125" style="10" customWidth="1"/>
    <col min="7425" max="7426" width="12.7109375" style="10" customWidth="1"/>
    <col min="7427" max="7427" width="15" style="10" customWidth="1"/>
    <col min="7428" max="7428" width="16.7109375" style="10" customWidth="1"/>
    <col min="7429" max="7429" width="16.140625" style="10" customWidth="1"/>
    <col min="7430" max="7430" width="15.42578125" style="10" customWidth="1"/>
    <col min="7431" max="7431" width="15.7109375" style="10" customWidth="1"/>
    <col min="7432" max="7432" width="19.42578125" style="10" customWidth="1"/>
    <col min="7433" max="7433" width="15.7109375" style="10" customWidth="1"/>
    <col min="7434" max="7434" width="14.28515625" style="10" customWidth="1"/>
    <col min="7435" max="7435" width="15.7109375" style="10" customWidth="1"/>
    <col min="7436" max="7436" width="17.7109375" style="10" customWidth="1"/>
    <col min="7437" max="7437" width="19.7109375" style="10" customWidth="1"/>
    <col min="7438" max="7438" width="14.42578125" style="10" customWidth="1"/>
    <col min="7439" max="7674" width="8.85546875" style="10"/>
    <col min="7675" max="7675" width="12.140625" style="10" customWidth="1"/>
    <col min="7676" max="7676" width="30" style="10" customWidth="1"/>
    <col min="7677" max="7677" width="24.42578125" style="10" customWidth="1"/>
    <col min="7678" max="7678" width="17.140625" style="10" customWidth="1"/>
    <col min="7679" max="7679" width="15.28515625" style="10" customWidth="1"/>
    <col min="7680" max="7680" width="13.42578125" style="10" customWidth="1"/>
    <col min="7681" max="7682" width="12.7109375" style="10" customWidth="1"/>
    <col min="7683" max="7683" width="15" style="10" customWidth="1"/>
    <col min="7684" max="7684" width="16.7109375" style="10" customWidth="1"/>
    <col min="7685" max="7685" width="16.140625" style="10" customWidth="1"/>
    <col min="7686" max="7686" width="15.42578125" style="10" customWidth="1"/>
    <col min="7687" max="7687" width="15.7109375" style="10" customWidth="1"/>
    <col min="7688" max="7688" width="19.42578125" style="10" customWidth="1"/>
    <col min="7689" max="7689" width="15.7109375" style="10" customWidth="1"/>
    <col min="7690" max="7690" width="14.28515625" style="10" customWidth="1"/>
    <col min="7691" max="7691" width="15.7109375" style="10" customWidth="1"/>
    <col min="7692" max="7692" width="17.7109375" style="10" customWidth="1"/>
    <col min="7693" max="7693" width="19.7109375" style="10" customWidth="1"/>
    <col min="7694" max="7694" width="14.42578125" style="10" customWidth="1"/>
    <col min="7695" max="7930" width="8.85546875" style="10"/>
    <col min="7931" max="7931" width="12.140625" style="10" customWidth="1"/>
    <col min="7932" max="7932" width="30" style="10" customWidth="1"/>
    <col min="7933" max="7933" width="24.42578125" style="10" customWidth="1"/>
    <col min="7934" max="7934" width="17.140625" style="10" customWidth="1"/>
    <col min="7935" max="7935" width="15.28515625" style="10" customWidth="1"/>
    <col min="7936" max="7936" width="13.42578125" style="10" customWidth="1"/>
    <col min="7937" max="7938" width="12.7109375" style="10" customWidth="1"/>
    <col min="7939" max="7939" width="15" style="10" customWidth="1"/>
    <col min="7940" max="7940" width="16.7109375" style="10" customWidth="1"/>
    <col min="7941" max="7941" width="16.140625" style="10" customWidth="1"/>
    <col min="7942" max="7942" width="15.42578125" style="10" customWidth="1"/>
    <col min="7943" max="7943" width="15.7109375" style="10" customWidth="1"/>
    <col min="7944" max="7944" width="19.42578125" style="10" customWidth="1"/>
    <col min="7945" max="7945" width="15.7109375" style="10" customWidth="1"/>
    <col min="7946" max="7946" width="14.28515625" style="10" customWidth="1"/>
    <col min="7947" max="7947" width="15.7109375" style="10" customWidth="1"/>
    <col min="7948" max="7948" width="17.7109375" style="10" customWidth="1"/>
    <col min="7949" max="7949" width="19.7109375" style="10" customWidth="1"/>
    <col min="7950" max="7950" width="14.42578125" style="10" customWidth="1"/>
    <col min="7951" max="8186" width="8.85546875" style="10"/>
    <col min="8187" max="8187" width="12.140625" style="10" customWidth="1"/>
    <col min="8188" max="8188" width="30" style="10" customWidth="1"/>
    <col min="8189" max="8189" width="24.42578125" style="10" customWidth="1"/>
    <col min="8190" max="8190" width="17.140625" style="10" customWidth="1"/>
    <col min="8191" max="8191" width="15.28515625" style="10" customWidth="1"/>
    <col min="8192" max="8192" width="13.42578125" style="10" customWidth="1"/>
    <col min="8193" max="8194" width="12.7109375" style="10" customWidth="1"/>
    <col min="8195" max="8195" width="15" style="10" customWidth="1"/>
    <col min="8196" max="8196" width="16.7109375" style="10" customWidth="1"/>
    <col min="8197" max="8197" width="16.140625" style="10" customWidth="1"/>
    <col min="8198" max="8198" width="15.42578125" style="10" customWidth="1"/>
    <col min="8199" max="8199" width="15.7109375" style="10" customWidth="1"/>
    <col min="8200" max="8200" width="19.42578125" style="10" customWidth="1"/>
    <col min="8201" max="8201" width="15.7109375" style="10" customWidth="1"/>
    <col min="8202" max="8202" width="14.28515625" style="10" customWidth="1"/>
    <col min="8203" max="8203" width="15.7109375" style="10" customWidth="1"/>
    <col min="8204" max="8204" width="17.7109375" style="10" customWidth="1"/>
    <col min="8205" max="8205" width="19.7109375" style="10" customWidth="1"/>
    <col min="8206" max="8206" width="14.42578125" style="10" customWidth="1"/>
    <col min="8207" max="8442" width="8.85546875" style="10"/>
    <col min="8443" max="8443" width="12.140625" style="10" customWidth="1"/>
    <col min="8444" max="8444" width="30" style="10" customWidth="1"/>
    <col min="8445" max="8445" width="24.42578125" style="10" customWidth="1"/>
    <col min="8446" max="8446" width="17.140625" style="10" customWidth="1"/>
    <col min="8447" max="8447" width="15.28515625" style="10" customWidth="1"/>
    <col min="8448" max="8448" width="13.42578125" style="10" customWidth="1"/>
    <col min="8449" max="8450" width="12.7109375" style="10" customWidth="1"/>
    <col min="8451" max="8451" width="15" style="10" customWidth="1"/>
    <col min="8452" max="8452" width="16.7109375" style="10" customWidth="1"/>
    <col min="8453" max="8453" width="16.140625" style="10" customWidth="1"/>
    <col min="8454" max="8454" width="15.42578125" style="10" customWidth="1"/>
    <col min="8455" max="8455" width="15.7109375" style="10" customWidth="1"/>
    <col min="8456" max="8456" width="19.42578125" style="10" customWidth="1"/>
    <col min="8457" max="8457" width="15.7109375" style="10" customWidth="1"/>
    <col min="8458" max="8458" width="14.28515625" style="10" customWidth="1"/>
    <col min="8459" max="8459" width="15.7109375" style="10" customWidth="1"/>
    <col min="8460" max="8460" width="17.7109375" style="10" customWidth="1"/>
    <col min="8461" max="8461" width="19.7109375" style="10" customWidth="1"/>
    <col min="8462" max="8462" width="14.42578125" style="10" customWidth="1"/>
    <col min="8463" max="8698" width="8.85546875" style="10"/>
    <col min="8699" max="8699" width="12.140625" style="10" customWidth="1"/>
    <col min="8700" max="8700" width="30" style="10" customWidth="1"/>
    <col min="8701" max="8701" width="24.42578125" style="10" customWidth="1"/>
    <col min="8702" max="8702" width="17.140625" style="10" customWidth="1"/>
    <col min="8703" max="8703" width="15.28515625" style="10" customWidth="1"/>
    <col min="8704" max="8704" width="13.42578125" style="10" customWidth="1"/>
    <col min="8705" max="8706" width="12.7109375" style="10" customWidth="1"/>
    <col min="8707" max="8707" width="15" style="10" customWidth="1"/>
    <col min="8708" max="8708" width="16.7109375" style="10" customWidth="1"/>
    <col min="8709" max="8709" width="16.140625" style="10" customWidth="1"/>
    <col min="8710" max="8710" width="15.42578125" style="10" customWidth="1"/>
    <col min="8711" max="8711" width="15.7109375" style="10" customWidth="1"/>
    <col min="8712" max="8712" width="19.42578125" style="10" customWidth="1"/>
    <col min="8713" max="8713" width="15.7109375" style="10" customWidth="1"/>
    <col min="8714" max="8714" width="14.28515625" style="10" customWidth="1"/>
    <col min="8715" max="8715" width="15.7109375" style="10" customWidth="1"/>
    <col min="8716" max="8716" width="17.7109375" style="10" customWidth="1"/>
    <col min="8717" max="8717" width="19.7109375" style="10" customWidth="1"/>
    <col min="8718" max="8718" width="14.42578125" style="10" customWidth="1"/>
    <col min="8719" max="8954" width="8.85546875" style="10"/>
    <col min="8955" max="8955" width="12.140625" style="10" customWidth="1"/>
    <col min="8956" max="8956" width="30" style="10" customWidth="1"/>
    <col min="8957" max="8957" width="24.42578125" style="10" customWidth="1"/>
    <col min="8958" max="8958" width="17.140625" style="10" customWidth="1"/>
    <col min="8959" max="8959" width="15.28515625" style="10" customWidth="1"/>
    <col min="8960" max="8960" width="13.42578125" style="10" customWidth="1"/>
    <col min="8961" max="8962" width="12.7109375" style="10" customWidth="1"/>
    <col min="8963" max="8963" width="15" style="10" customWidth="1"/>
    <col min="8964" max="8964" width="16.7109375" style="10" customWidth="1"/>
    <col min="8965" max="8965" width="16.140625" style="10" customWidth="1"/>
    <col min="8966" max="8966" width="15.42578125" style="10" customWidth="1"/>
    <col min="8967" max="8967" width="15.7109375" style="10" customWidth="1"/>
    <col min="8968" max="8968" width="19.42578125" style="10" customWidth="1"/>
    <col min="8969" max="8969" width="15.7109375" style="10" customWidth="1"/>
    <col min="8970" max="8970" width="14.28515625" style="10" customWidth="1"/>
    <col min="8971" max="8971" width="15.7109375" style="10" customWidth="1"/>
    <col min="8972" max="8972" width="17.7109375" style="10" customWidth="1"/>
    <col min="8973" max="8973" width="19.7109375" style="10" customWidth="1"/>
    <col min="8974" max="8974" width="14.42578125" style="10" customWidth="1"/>
    <col min="8975" max="9210" width="8.85546875" style="10"/>
    <col min="9211" max="9211" width="12.140625" style="10" customWidth="1"/>
    <col min="9212" max="9212" width="30" style="10" customWidth="1"/>
    <col min="9213" max="9213" width="24.42578125" style="10" customWidth="1"/>
    <col min="9214" max="9214" width="17.140625" style="10" customWidth="1"/>
    <col min="9215" max="9215" width="15.28515625" style="10" customWidth="1"/>
    <col min="9216" max="9216" width="13.42578125" style="10" customWidth="1"/>
    <col min="9217" max="9218" width="12.7109375" style="10" customWidth="1"/>
    <col min="9219" max="9219" width="15" style="10" customWidth="1"/>
    <col min="9220" max="9220" width="16.7109375" style="10" customWidth="1"/>
    <col min="9221" max="9221" width="16.140625" style="10" customWidth="1"/>
    <col min="9222" max="9222" width="15.42578125" style="10" customWidth="1"/>
    <col min="9223" max="9223" width="15.7109375" style="10" customWidth="1"/>
    <col min="9224" max="9224" width="19.42578125" style="10" customWidth="1"/>
    <col min="9225" max="9225" width="15.7109375" style="10" customWidth="1"/>
    <col min="9226" max="9226" width="14.28515625" style="10" customWidth="1"/>
    <col min="9227" max="9227" width="15.7109375" style="10" customWidth="1"/>
    <col min="9228" max="9228" width="17.7109375" style="10" customWidth="1"/>
    <col min="9229" max="9229" width="19.7109375" style="10" customWidth="1"/>
    <col min="9230" max="9230" width="14.42578125" style="10" customWidth="1"/>
    <col min="9231" max="9466" width="8.85546875" style="10"/>
    <col min="9467" max="9467" width="12.140625" style="10" customWidth="1"/>
    <col min="9468" max="9468" width="30" style="10" customWidth="1"/>
    <col min="9469" max="9469" width="24.42578125" style="10" customWidth="1"/>
    <col min="9470" max="9470" width="17.140625" style="10" customWidth="1"/>
    <col min="9471" max="9471" width="15.28515625" style="10" customWidth="1"/>
    <col min="9472" max="9472" width="13.42578125" style="10" customWidth="1"/>
    <col min="9473" max="9474" width="12.7109375" style="10" customWidth="1"/>
    <col min="9475" max="9475" width="15" style="10" customWidth="1"/>
    <col min="9476" max="9476" width="16.7109375" style="10" customWidth="1"/>
    <col min="9477" max="9477" width="16.140625" style="10" customWidth="1"/>
    <col min="9478" max="9478" width="15.42578125" style="10" customWidth="1"/>
    <col min="9479" max="9479" width="15.7109375" style="10" customWidth="1"/>
    <col min="9480" max="9480" width="19.42578125" style="10" customWidth="1"/>
    <col min="9481" max="9481" width="15.7109375" style="10" customWidth="1"/>
    <col min="9482" max="9482" width="14.28515625" style="10" customWidth="1"/>
    <col min="9483" max="9483" width="15.7109375" style="10" customWidth="1"/>
    <col min="9484" max="9484" width="17.7109375" style="10" customWidth="1"/>
    <col min="9485" max="9485" width="19.7109375" style="10" customWidth="1"/>
    <col min="9486" max="9486" width="14.42578125" style="10" customWidth="1"/>
    <col min="9487" max="9722" width="8.85546875" style="10"/>
    <col min="9723" max="9723" width="12.140625" style="10" customWidth="1"/>
    <col min="9724" max="9724" width="30" style="10" customWidth="1"/>
    <col min="9725" max="9725" width="24.42578125" style="10" customWidth="1"/>
    <col min="9726" max="9726" width="17.140625" style="10" customWidth="1"/>
    <col min="9727" max="9727" width="15.28515625" style="10" customWidth="1"/>
    <col min="9728" max="9728" width="13.42578125" style="10" customWidth="1"/>
    <col min="9729" max="9730" width="12.7109375" style="10" customWidth="1"/>
    <col min="9731" max="9731" width="15" style="10" customWidth="1"/>
    <col min="9732" max="9732" width="16.7109375" style="10" customWidth="1"/>
    <col min="9733" max="9733" width="16.140625" style="10" customWidth="1"/>
    <col min="9734" max="9734" width="15.42578125" style="10" customWidth="1"/>
    <col min="9735" max="9735" width="15.7109375" style="10" customWidth="1"/>
    <col min="9736" max="9736" width="19.42578125" style="10" customWidth="1"/>
    <col min="9737" max="9737" width="15.7109375" style="10" customWidth="1"/>
    <col min="9738" max="9738" width="14.28515625" style="10" customWidth="1"/>
    <col min="9739" max="9739" width="15.7109375" style="10" customWidth="1"/>
    <col min="9740" max="9740" width="17.7109375" style="10" customWidth="1"/>
    <col min="9741" max="9741" width="19.7109375" style="10" customWidth="1"/>
    <col min="9742" max="9742" width="14.42578125" style="10" customWidth="1"/>
    <col min="9743" max="9978" width="8.85546875" style="10"/>
    <col min="9979" max="9979" width="12.140625" style="10" customWidth="1"/>
    <col min="9980" max="9980" width="30" style="10" customWidth="1"/>
    <col min="9981" max="9981" width="24.42578125" style="10" customWidth="1"/>
    <col min="9982" max="9982" width="17.140625" style="10" customWidth="1"/>
    <col min="9983" max="9983" width="15.28515625" style="10" customWidth="1"/>
    <col min="9984" max="9984" width="13.42578125" style="10" customWidth="1"/>
    <col min="9985" max="9986" width="12.7109375" style="10" customWidth="1"/>
    <col min="9987" max="9987" width="15" style="10" customWidth="1"/>
    <col min="9988" max="9988" width="16.7109375" style="10" customWidth="1"/>
    <col min="9989" max="9989" width="16.140625" style="10" customWidth="1"/>
    <col min="9990" max="9990" width="15.42578125" style="10" customWidth="1"/>
    <col min="9991" max="9991" width="15.7109375" style="10" customWidth="1"/>
    <col min="9992" max="9992" width="19.42578125" style="10" customWidth="1"/>
    <col min="9993" max="9993" width="15.7109375" style="10" customWidth="1"/>
    <col min="9994" max="9994" width="14.28515625" style="10" customWidth="1"/>
    <col min="9995" max="9995" width="15.7109375" style="10" customWidth="1"/>
    <col min="9996" max="9996" width="17.7109375" style="10" customWidth="1"/>
    <col min="9997" max="9997" width="19.7109375" style="10" customWidth="1"/>
    <col min="9998" max="9998" width="14.42578125" style="10" customWidth="1"/>
    <col min="9999" max="10234" width="8.85546875" style="10"/>
    <col min="10235" max="10235" width="12.140625" style="10" customWidth="1"/>
    <col min="10236" max="10236" width="30" style="10" customWidth="1"/>
    <col min="10237" max="10237" width="24.42578125" style="10" customWidth="1"/>
    <col min="10238" max="10238" width="17.140625" style="10" customWidth="1"/>
    <col min="10239" max="10239" width="15.28515625" style="10" customWidth="1"/>
    <col min="10240" max="10240" width="13.42578125" style="10" customWidth="1"/>
    <col min="10241" max="10242" width="12.7109375" style="10" customWidth="1"/>
    <col min="10243" max="10243" width="15" style="10" customWidth="1"/>
    <col min="10244" max="10244" width="16.7109375" style="10" customWidth="1"/>
    <col min="10245" max="10245" width="16.140625" style="10" customWidth="1"/>
    <col min="10246" max="10246" width="15.42578125" style="10" customWidth="1"/>
    <col min="10247" max="10247" width="15.7109375" style="10" customWidth="1"/>
    <col min="10248" max="10248" width="19.42578125" style="10" customWidth="1"/>
    <col min="10249" max="10249" width="15.7109375" style="10" customWidth="1"/>
    <col min="10250" max="10250" width="14.28515625" style="10" customWidth="1"/>
    <col min="10251" max="10251" width="15.7109375" style="10" customWidth="1"/>
    <col min="10252" max="10252" width="17.7109375" style="10" customWidth="1"/>
    <col min="10253" max="10253" width="19.7109375" style="10" customWidth="1"/>
    <col min="10254" max="10254" width="14.42578125" style="10" customWidth="1"/>
    <col min="10255" max="10490" width="8.85546875" style="10"/>
    <col min="10491" max="10491" width="12.140625" style="10" customWidth="1"/>
    <col min="10492" max="10492" width="30" style="10" customWidth="1"/>
    <col min="10493" max="10493" width="24.42578125" style="10" customWidth="1"/>
    <col min="10494" max="10494" width="17.140625" style="10" customWidth="1"/>
    <col min="10495" max="10495" width="15.28515625" style="10" customWidth="1"/>
    <col min="10496" max="10496" width="13.42578125" style="10" customWidth="1"/>
    <col min="10497" max="10498" width="12.7109375" style="10" customWidth="1"/>
    <col min="10499" max="10499" width="15" style="10" customWidth="1"/>
    <col min="10500" max="10500" width="16.7109375" style="10" customWidth="1"/>
    <col min="10501" max="10501" width="16.140625" style="10" customWidth="1"/>
    <col min="10502" max="10502" width="15.42578125" style="10" customWidth="1"/>
    <col min="10503" max="10503" width="15.7109375" style="10" customWidth="1"/>
    <col min="10504" max="10504" width="19.42578125" style="10" customWidth="1"/>
    <col min="10505" max="10505" width="15.7109375" style="10" customWidth="1"/>
    <col min="10506" max="10506" width="14.28515625" style="10" customWidth="1"/>
    <col min="10507" max="10507" width="15.7109375" style="10" customWidth="1"/>
    <col min="10508" max="10508" width="17.7109375" style="10" customWidth="1"/>
    <col min="10509" max="10509" width="19.7109375" style="10" customWidth="1"/>
    <col min="10510" max="10510" width="14.42578125" style="10" customWidth="1"/>
    <col min="10511" max="10746" width="8.85546875" style="10"/>
    <col min="10747" max="10747" width="12.140625" style="10" customWidth="1"/>
    <col min="10748" max="10748" width="30" style="10" customWidth="1"/>
    <col min="10749" max="10749" width="24.42578125" style="10" customWidth="1"/>
    <col min="10750" max="10750" width="17.140625" style="10" customWidth="1"/>
    <col min="10751" max="10751" width="15.28515625" style="10" customWidth="1"/>
    <col min="10752" max="10752" width="13.42578125" style="10" customWidth="1"/>
    <col min="10753" max="10754" width="12.7109375" style="10" customWidth="1"/>
    <col min="10755" max="10755" width="15" style="10" customWidth="1"/>
    <col min="10756" max="10756" width="16.7109375" style="10" customWidth="1"/>
    <col min="10757" max="10757" width="16.140625" style="10" customWidth="1"/>
    <col min="10758" max="10758" width="15.42578125" style="10" customWidth="1"/>
    <col min="10759" max="10759" width="15.7109375" style="10" customWidth="1"/>
    <col min="10760" max="10760" width="19.42578125" style="10" customWidth="1"/>
    <col min="10761" max="10761" width="15.7109375" style="10" customWidth="1"/>
    <col min="10762" max="10762" width="14.28515625" style="10" customWidth="1"/>
    <col min="10763" max="10763" width="15.7109375" style="10" customWidth="1"/>
    <col min="10764" max="10764" width="17.7109375" style="10" customWidth="1"/>
    <col min="10765" max="10765" width="19.7109375" style="10" customWidth="1"/>
    <col min="10766" max="10766" width="14.42578125" style="10" customWidth="1"/>
    <col min="10767" max="11002" width="8.85546875" style="10"/>
    <col min="11003" max="11003" width="12.140625" style="10" customWidth="1"/>
    <col min="11004" max="11004" width="30" style="10" customWidth="1"/>
    <col min="11005" max="11005" width="24.42578125" style="10" customWidth="1"/>
    <col min="11006" max="11006" width="17.140625" style="10" customWidth="1"/>
    <col min="11007" max="11007" width="15.28515625" style="10" customWidth="1"/>
    <col min="11008" max="11008" width="13.42578125" style="10" customWidth="1"/>
    <col min="11009" max="11010" width="12.7109375" style="10" customWidth="1"/>
    <col min="11011" max="11011" width="15" style="10" customWidth="1"/>
    <col min="11012" max="11012" width="16.7109375" style="10" customWidth="1"/>
    <col min="11013" max="11013" width="16.140625" style="10" customWidth="1"/>
    <col min="11014" max="11014" width="15.42578125" style="10" customWidth="1"/>
    <col min="11015" max="11015" width="15.7109375" style="10" customWidth="1"/>
    <col min="11016" max="11016" width="19.42578125" style="10" customWidth="1"/>
    <col min="11017" max="11017" width="15.7109375" style="10" customWidth="1"/>
    <col min="11018" max="11018" width="14.28515625" style="10" customWidth="1"/>
    <col min="11019" max="11019" width="15.7109375" style="10" customWidth="1"/>
    <col min="11020" max="11020" width="17.7109375" style="10" customWidth="1"/>
    <col min="11021" max="11021" width="19.7109375" style="10" customWidth="1"/>
    <col min="11022" max="11022" width="14.42578125" style="10" customWidth="1"/>
    <col min="11023" max="11258" width="8.85546875" style="10"/>
    <col min="11259" max="11259" width="12.140625" style="10" customWidth="1"/>
    <col min="11260" max="11260" width="30" style="10" customWidth="1"/>
    <col min="11261" max="11261" width="24.42578125" style="10" customWidth="1"/>
    <col min="11262" max="11262" width="17.140625" style="10" customWidth="1"/>
    <col min="11263" max="11263" width="15.28515625" style="10" customWidth="1"/>
    <col min="11264" max="11264" width="13.42578125" style="10" customWidth="1"/>
    <col min="11265" max="11266" width="12.7109375" style="10" customWidth="1"/>
    <col min="11267" max="11267" width="15" style="10" customWidth="1"/>
    <col min="11268" max="11268" width="16.7109375" style="10" customWidth="1"/>
    <col min="11269" max="11269" width="16.140625" style="10" customWidth="1"/>
    <col min="11270" max="11270" width="15.42578125" style="10" customWidth="1"/>
    <col min="11271" max="11271" width="15.7109375" style="10" customWidth="1"/>
    <col min="11272" max="11272" width="19.42578125" style="10" customWidth="1"/>
    <col min="11273" max="11273" width="15.7109375" style="10" customWidth="1"/>
    <col min="11274" max="11274" width="14.28515625" style="10" customWidth="1"/>
    <col min="11275" max="11275" width="15.7109375" style="10" customWidth="1"/>
    <col min="11276" max="11276" width="17.7109375" style="10" customWidth="1"/>
    <col min="11277" max="11277" width="19.7109375" style="10" customWidth="1"/>
    <col min="11278" max="11278" width="14.42578125" style="10" customWidth="1"/>
    <col min="11279" max="11514" width="8.85546875" style="10"/>
    <col min="11515" max="11515" width="12.140625" style="10" customWidth="1"/>
    <col min="11516" max="11516" width="30" style="10" customWidth="1"/>
    <col min="11517" max="11517" width="24.42578125" style="10" customWidth="1"/>
    <col min="11518" max="11518" width="17.140625" style="10" customWidth="1"/>
    <col min="11519" max="11519" width="15.28515625" style="10" customWidth="1"/>
    <col min="11520" max="11520" width="13.42578125" style="10" customWidth="1"/>
    <col min="11521" max="11522" width="12.7109375" style="10" customWidth="1"/>
    <col min="11523" max="11523" width="15" style="10" customWidth="1"/>
    <col min="11524" max="11524" width="16.7109375" style="10" customWidth="1"/>
    <col min="11525" max="11525" width="16.140625" style="10" customWidth="1"/>
    <col min="11526" max="11526" width="15.42578125" style="10" customWidth="1"/>
    <col min="11527" max="11527" width="15.7109375" style="10" customWidth="1"/>
    <col min="11528" max="11528" width="19.42578125" style="10" customWidth="1"/>
    <col min="11529" max="11529" width="15.7109375" style="10" customWidth="1"/>
    <col min="11530" max="11530" width="14.28515625" style="10" customWidth="1"/>
    <col min="11531" max="11531" width="15.7109375" style="10" customWidth="1"/>
    <col min="11532" max="11532" width="17.7109375" style="10" customWidth="1"/>
    <col min="11533" max="11533" width="19.7109375" style="10" customWidth="1"/>
    <col min="11534" max="11534" width="14.42578125" style="10" customWidth="1"/>
    <col min="11535" max="11770" width="8.85546875" style="10"/>
    <col min="11771" max="11771" width="12.140625" style="10" customWidth="1"/>
    <col min="11772" max="11772" width="30" style="10" customWidth="1"/>
    <col min="11773" max="11773" width="24.42578125" style="10" customWidth="1"/>
    <col min="11774" max="11774" width="17.140625" style="10" customWidth="1"/>
    <col min="11775" max="11775" width="15.28515625" style="10" customWidth="1"/>
    <col min="11776" max="11776" width="13.42578125" style="10" customWidth="1"/>
    <col min="11777" max="11778" width="12.7109375" style="10" customWidth="1"/>
    <col min="11779" max="11779" width="15" style="10" customWidth="1"/>
    <col min="11780" max="11780" width="16.7109375" style="10" customWidth="1"/>
    <col min="11781" max="11781" width="16.140625" style="10" customWidth="1"/>
    <col min="11782" max="11782" width="15.42578125" style="10" customWidth="1"/>
    <col min="11783" max="11783" width="15.7109375" style="10" customWidth="1"/>
    <col min="11784" max="11784" width="19.42578125" style="10" customWidth="1"/>
    <col min="11785" max="11785" width="15.7109375" style="10" customWidth="1"/>
    <col min="11786" max="11786" width="14.28515625" style="10" customWidth="1"/>
    <col min="11787" max="11787" width="15.7109375" style="10" customWidth="1"/>
    <col min="11788" max="11788" width="17.7109375" style="10" customWidth="1"/>
    <col min="11789" max="11789" width="19.7109375" style="10" customWidth="1"/>
    <col min="11790" max="11790" width="14.42578125" style="10" customWidth="1"/>
    <col min="11791" max="12026" width="8.85546875" style="10"/>
    <col min="12027" max="12027" width="12.140625" style="10" customWidth="1"/>
    <col min="12028" max="12028" width="30" style="10" customWidth="1"/>
    <col min="12029" max="12029" width="24.42578125" style="10" customWidth="1"/>
    <col min="12030" max="12030" width="17.140625" style="10" customWidth="1"/>
    <col min="12031" max="12031" width="15.28515625" style="10" customWidth="1"/>
    <col min="12032" max="12032" width="13.42578125" style="10" customWidth="1"/>
    <col min="12033" max="12034" width="12.7109375" style="10" customWidth="1"/>
    <col min="12035" max="12035" width="15" style="10" customWidth="1"/>
    <col min="12036" max="12036" width="16.7109375" style="10" customWidth="1"/>
    <col min="12037" max="12037" width="16.140625" style="10" customWidth="1"/>
    <col min="12038" max="12038" width="15.42578125" style="10" customWidth="1"/>
    <col min="12039" max="12039" width="15.7109375" style="10" customWidth="1"/>
    <col min="12040" max="12040" width="19.42578125" style="10" customWidth="1"/>
    <col min="12041" max="12041" width="15.7109375" style="10" customWidth="1"/>
    <col min="12042" max="12042" width="14.28515625" style="10" customWidth="1"/>
    <col min="12043" max="12043" width="15.7109375" style="10" customWidth="1"/>
    <col min="12044" max="12044" width="17.7109375" style="10" customWidth="1"/>
    <col min="12045" max="12045" width="19.7109375" style="10" customWidth="1"/>
    <col min="12046" max="12046" width="14.42578125" style="10" customWidth="1"/>
    <col min="12047" max="12282" width="8.85546875" style="10"/>
    <col min="12283" max="12283" width="12.140625" style="10" customWidth="1"/>
    <col min="12284" max="12284" width="30" style="10" customWidth="1"/>
    <col min="12285" max="12285" width="24.42578125" style="10" customWidth="1"/>
    <col min="12286" max="12286" width="17.140625" style="10" customWidth="1"/>
    <col min="12287" max="12287" width="15.28515625" style="10" customWidth="1"/>
    <col min="12288" max="12288" width="13.42578125" style="10" customWidth="1"/>
    <col min="12289" max="12290" width="12.7109375" style="10" customWidth="1"/>
    <col min="12291" max="12291" width="15" style="10" customWidth="1"/>
    <col min="12292" max="12292" width="16.7109375" style="10" customWidth="1"/>
    <col min="12293" max="12293" width="16.140625" style="10" customWidth="1"/>
    <col min="12294" max="12294" width="15.42578125" style="10" customWidth="1"/>
    <col min="12295" max="12295" width="15.7109375" style="10" customWidth="1"/>
    <col min="12296" max="12296" width="19.42578125" style="10" customWidth="1"/>
    <col min="12297" max="12297" width="15.7109375" style="10" customWidth="1"/>
    <col min="12298" max="12298" width="14.28515625" style="10" customWidth="1"/>
    <col min="12299" max="12299" width="15.7109375" style="10" customWidth="1"/>
    <col min="12300" max="12300" width="17.7109375" style="10" customWidth="1"/>
    <col min="12301" max="12301" width="19.7109375" style="10" customWidth="1"/>
    <col min="12302" max="12302" width="14.42578125" style="10" customWidth="1"/>
    <col min="12303" max="12538" width="8.85546875" style="10"/>
    <col min="12539" max="12539" width="12.140625" style="10" customWidth="1"/>
    <col min="12540" max="12540" width="30" style="10" customWidth="1"/>
    <col min="12541" max="12541" width="24.42578125" style="10" customWidth="1"/>
    <col min="12542" max="12542" width="17.140625" style="10" customWidth="1"/>
    <col min="12543" max="12543" width="15.28515625" style="10" customWidth="1"/>
    <col min="12544" max="12544" width="13.42578125" style="10" customWidth="1"/>
    <col min="12545" max="12546" width="12.7109375" style="10" customWidth="1"/>
    <col min="12547" max="12547" width="15" style="10" customWidth="1"/>
    <col min="12548" max="12548" width="16.7109375" style="10" customWidth="1"/>
    <col min="12549" max="12549" width="16.140625" style="10" customWidth="1"/>
    <col min="12550" max="12550" width="15.42578125" style="10" customWidth="1"/>
    <col min="12551" max="12551" width="15.7109375" style="10" customWidth="1"/>
    <col min="12552" max="12552" width="19.42578125" style="10" customWidth="1"/>
    <col min="12553" max="12553" width="15.7109375" style="10" customWidth="1"/>
    <col min="12554" max="12554" width="14.28515625" style="10" customWidth="1"/>
    <col min="12555" max="12555" width="15.7109375" style="10" customWidth="1"/>
    <col min="12556" max="12556" width="17.7109375" style="10" customWidth="1"/>
    <col min="12557" max="12557" width="19.7109375" style="10" customWidth="1"/>
    <col min="12558" max="12558" width="14.42578125" style="10" customWidth="1"/>
    <col min="12559" max="12794" width="8.85546875" style="10"/>
    <col min="12795" max="12795" width="12.140625" style="10" customWidth="1"/>
    <col min="12796" max="12796" width="30" style="10" customWidth="1"/>
    <col min="12797" max="12797" width="24.42578125" style="10" customWidth="1"/>
    <col min="12798" max="12798" width="17.140625" style="10" customWidth="1"/>
    <col min="12799" max="12799" width="15.28515625" style="10" customWidth="1"/>
    <col min="12800" max="12800" width="13.42578125" style="10" customWidth="1"/>
    <col min="12801" max="12802" width="12.7109375" style="10" customWidth="1"/>
    <col min="12803" max="12803" width="15" style="10" customWidth="1"/>
    <col min="12804" max="12804" width="16.7109375" style="10" customWidth="1"/>
    <col min="12805" max="12805" width="16.140625" style="10" customWidth="1"/>
    <col min="12806" max="12806" width="15.42578125" style="10" customWidth="1"/>
    <col min="12807" max="12807" width="15.7109375" style="10" customWidth="1"/>
    <col min="12808" max="12808" width="19.42578125" style="10" customWidth="1"/>
    <col min="12809" max="12809" width="15.7109375" style="10" customWidth="1"/>
    <col min="12810" max="12810" width="14.28515625" style="10" customWidth="1"/>
    <col min="12811" max="12811" width="15.7109375" style="10" customWidth="1"/>
    <col min="12812" max="12812" width="17.7109375" style="10" customWidth="1"/>
    <col min="12813" max="12813" width="19.7109375" style="10" customWidth="1"/>
    <col min="12814" max="12814" width="14.42578125" style="10" customWidth="1"/>
    <col min="12815" max="13050" width="8.85546875" style="10"/>
    <col min="13051" max="13051" width="12.140625" style="10" customWidth="1"/>
    <col min="13052" max="13052" width="30" style="10" customWidth="1"/>
    <col min="13053" max="13053" width="24.42578125" style="10" customWidth="1"/>
    <col min="13054" max="13054" width="17.140625" style="10" customWidth="1"/>
    <col min="13055" max="13055" width="15.28515625" style="10" customWidth="1"/>
    <col min="13056" max="13056" width="13.42578125" style="10" customWidth="1"/>
    <col min="13057" max="13058" width="12.7109375" style="10" customWidth="1"/>
    <col min="13059" max="13059" width="15" style="10" customWidth="1"/>
    <col min="13060" max="13060" width="16.7109375" style="10" customWidth="1"/>
    <col min="13061" max="13061" width="16.140625" style="10" customWidth="1"/>
    <col min="13062" max="13062" width="15.42578125" style="10" customWidth="1"/>
    <col min="13063" max="13063" width="15.7109375" style="10" customWidth="1"/>
    <col min="13064" max="13064" width="19.42578125" style="10" customWidth="1"/>
    <col min="13065" max="13065" width="15.7109375" style="10" customWidth="1"/>
    <col min="13066" max="13066" width="14.28515625" style="10" customWidth="1"/>
    <col min="13067" max="13067" width="15.7109375" style="10" customWidth="1"/>
    <col min="13068" max="13068" width="17.7109375" style="10" customWidth="1"/>
    <col min="13069" max="13069" width="19.7109375" style="10" customWidth="1"/>
    <col min="13070" max="13070" width="14.42578125" style="10" customWidth="1"/>
    <col min="13071" max="13306" width="8.85546875" style="10"/>
    <col min="13307" max="13307" width="12.140625" style="10" customWidth="1"/>
    <col min="13308" max="13308" width="30" style="10" customWidth="1"/>
    <col min="13309" max="13309" width="24.42578125" style="10" customWidth="1"/>
    <col min="13310" max="13310" width="17.140625" style="10" customWidth="1"/>
    <col min="13311" max="13311" width="15.28515625" style="10" customWidth="1"/>
    <col min="13312" max="13312" width="13.42578125" style="10" customWidth="1"/>
    <col min="13313" max="13314" width="12.7109375" style="10" customWidth="1"/>
    <col min="13315" max="13315" width="15" style="10" customWidth="1"/>
    <col min="13316" max="13316" width="16.7109375" style="10" customWidth="1"/>
    <col min="13317" max="13317" width="16.140625" style="10" customWidth="1"/>
    <col min="13318" max="13318" width="15.42578125" style="10" customWidth="1"/>
    <col min="13319" max="13319" width="15.7109375" style="10" customWidth="1"/>
    <col min="13320" max="13320" width="19.42578125" style="10" customWidth="1"/>
    <col min="13321" max="13321" width="15.7109375" style="10" customWidth="1"/>
    <col min="13322" max="13322" width="14.28515625" style="10" customWidth="1"/>
    <col min="13323" max="13323" width="15.7109375" style="10" customWidth="1"/>
    <col min="13324" max="13324" width="17.7109375" style="10" customWidth="1"/>
    <col min="13325" max="13325" width="19.7109375" style="10" customWidth="1"/>
    <col min="13326" max="13326" width="14.42578125" style="10" customWidth="1"/>
    <col min="13327" max="13562" width="8.85546875" style="10"/>
    <col min="13563" max="13563" width="12.140625" style="10" customWidth="1"/>
    <col min="13564" max="13564" width="30" style="10" customWidth="1"/>
    <col min="13565" max="13565" width="24.42578125" style="10" customWidth="1"/>
    <col min="13566" max="13566" width="17.140625" style="10" customWidth="1"/>
    <col min="13567" max="13567" width="15.28515625" style="10" customWidth="1"/>
    <col min="13568" max="13568" width="13.42578125" style="10" customWidth="1"/>
    <col min="13569" max="13570" width="12.7109375" style="10" customWidth="1"/>
    <col min="13571" max="13571" width="15" style="10" customWidth="1"/>
    <col min="13572" max="13572" width="16.7109375" style="10" customWidth="1"/>
    <col min="13573" max="13573" width="16.140625" style="10" customWidth="1"/>
    <col min="13574" max="13574" width="15.42578125" style="10" customWidth="1"/>
    <col min="13575" max="13575" width="15.7109375" style="10" customWidth="1"/>
    <col min="13576" max="13576" width="19.42578125" style="10" customWidth="1"/>
    <col min="13577" max="13577" width="15.7109375" style="10" customWidth="1"/>
    <col min="13578" max="13578" width="14.28515625" style="10" customWidth="1"/>
    <col min="13579" max="13579" width="15.7109375" style="10" customWidth="1"/>
    <col min="13580" max="13580" width="17.7109375" style="10" customWidth="1"/>
    <col min="13581" max="13581" width="19.7109375" style="10" customWidth="1"/>
    <col min="13582" max="13582" width="14.42578125" style="10" customWidth="1"/>
    <col min="13583" max="13818" width="8.85546875" style="10"/>
    <col min="13819" max="13819" width="12.140625" style="10" customWidth="1"/>
    <col min="13820" max="13820" width="30" style="10" customWidth="1"/>
    <col min="13821" max="13821" width="24.42578125" style="10" customWidth="1"/>
    <col min="13822" max="13822" width="17.140625" style="10" customWidth="1"/>
    <col min="13823" max="13823" width="15.28515625" style="10" customWidth="1"/>
    <col min="13824" max="13824" width="13.42578125" style="10" customWidth="1"/>
    <col min="13825" max="13826" width="12.7109375" style="10" customWidth="1"/>
    <col min="13827" max="13827" width="15" style="10" customWidth="1"/>
    <col min="13828" max="13828" width="16.7109375" style="10" customWidth="1"/>
    <col min="13829" max="13829" width="16.140625" style="10" customWidth="1"/>
    <col min="13830" max="13830" width="15.42578125" style="10" customWidth="1"/>
    <col min="13831" max="13831" width="15.7109375" style="10" customWidth="1"/>
    <col min="13832" max="13832" width="19.42578125" style="10" customWidth="1"/>
    <col min="13833" max="13833" width="15.7109375" style="10" customWidth="1"/>
    <col min="13834" max="13834" width="14.28515625" style="10" customWidth="1"/>
    <col min="13835" max="13835" width="15.7109375" style="10" customWidth="1"/>
    <col min="13836" max="13836" width="17.7109375" style="10" customWidth="1"/>
    <col min="13837" max="13837" width="19.7109375" style="10" customWidth="1"/>
    <col min="13838" max="13838" width="14.42578125" style="10" customWidth="1"/>
    <col min="13839" max="14074" width="8.85546875" style="10"/>
    <col min="14075" max="14075" width="12.140625" style="10" customWidth="1"/>
    <col min="14076" max="14076" width="30" style="10" customWidth="1"/>
    <col min="14077" max="14077" width="24.42578125" style="10" customWidth="1"/>
    <col min="14078" max="14078" width="17.140625" style="10" customWidth="1"/>
    <col min="14079" max="14079" width="15.28515625" style="10" customWidth="1"/>
    <col min="14080" max="14080" width="13.42578125" style="10" customWidth="1"/>
    <col min="14081" max="14082" width="12.7109375" style="10" customWidth="1"/>
    <col min="14083" max="14083" width="15" style="10" customWidth="1"/>
    <col min="14084" max="14084" width="16.7109375" style="10" customWidth="1"/>
    <col min="14085" max="14085" width="16.140625" style="10" customWidth="1"/>
    <col min="14086" max="14086" width="15.42578125" style="10" customWidth="1"/>
    <col min="14087" max="14087" width="15.7109375" style="10" customWidth="1"/>
    <col min="14088" max="14088" width="19.42578125" style="10" customWidth="1"/>
    <col min="14089" max="14089" width="15.7109375" style="10" customWidth="1"/>
    <col min="14090" max="14090" width="14.28515625" style="10" customWidth="1"/>
    <col min="14091" max="14091" width="15.7109375" style="10" customWidth="1"/>
    <col min="14092" max="14092" width="17.7109375" style="10" customWidth="1"/>
    <col min="14093" max="14093" width="19.7109375" style="10" customWidth="1"/>
    <col min="14094" max="14094" width="14.42578125" style="10" customWidth="1"/>
    <col min="14095" max="14330" width="8.85546875" style="10"/>
    <col min="14331" max="14331" width="12.140625" style="10" customWidth="1"/>
    <col min="14332" max="14332" width="30" style="10" customWidth="1"/>
    <col min="14333" max="14333" width="24.42578125" style="10" customWidth="1"/>
    <col min="14334" max="14334" width="17.140625" style="10" customWidth="1"/>
    <col min="14335" max="14335" width="15.28515625" style="10" customWidth="1"/>
    <col min="14336" max="14336" width="13.42578125" style="10" customWidth="1"/>
    <col min="14337" max="14338" width="12.7109375" style="10" customWidth="1"/>
    <col min="14339" max="14339" width="15" style="10" customWidth="1"/>
    <col min="14340" max="14340" width="16.7109375" style="10" customWidth="1"/>
    <col min="14341" max="14341" width="16.140625" style="10" customWidth="1"/>
    <col min="14342" max="14342" width="15.42578125" style="10" customWidth="1"/>
    <col min="14343" max="14343" width="15.7109375" style="10" customWidth="1"/>
    <col min="14344" max="14344" width="19.42578125" style="10" customWidth="1"/>
    <col min="14345" max="14345" width="15.7109375" style="10" customWidth="1"/>
    <col min="14346" max="14346" width="14.28515625" style="10" customWidth="1"/>
    <col min="14347" max="14347" width="15.7109375" style="10" customWidth="1"/>
    <col min="14348" max="14348" width="17.7109375" style="10" customWidth="1"/>
    <col min="14349" max="14349" width="19.7109375" style="10" customWidth="1"/>
    <col min="14350" max="14350" width="14.42578125" style="10" customWidth="1"/>
    <col min="14351" max="14586" width="8.85546875" style="10"/>
    <col min="14587" max="14587" width="12.140625" style="10" customWidth="1"/>
    <col min="14588" max="14588" width="30" style="10" customWidth="1"/>
    <col min="14589" max="14589" width="24.42578125" style="10" customWidth="1"/>
    <col min="14590" max="14590" width="17.140625" style="10" customWidth="1"/>
    <col min="14591" max="14591" width="15.28515625" style="10" customWidth="1"/>
    <col min="14592" max="14592" width="13.42578125" style="10" customWidth="1"/>
    <col min="14593" max="14594" width="12.7109375" style="10" customWidth="1"/>
    <col min="14595" max="14595" width="15" style="10" customWidth="1"/>
    <col min="14596" max="14596" width="16.7109375" style="10" customWidth="1"/>
    <col min="14597" max="14597" width="16.140625" style="10" customWidth="1"/>
    <col min="14598" max="14598" width="15.42578125" style="10" customWidth="1"/>
    <col min="14599" max="14599" width="15.7109375" style="10" customWidth="1"/>
    <col min="14600" max="14600" width="19.42578125" style="10" customWidth="1"/>
    <col min="14601" max="14601" width="15.7109375" style="10" customWidth="1"/>
    <col min="14602" max="14602" width="14.28515625" style="10" customWidth="1"/>
    <col min="14603" max="14603" width="15.7109375" style="10" customWidth="1"/>
    <col min="14604" max="14604" width="17.7109375" style="10" customWidth="1"/>
    <col min="14605" max="14605" width="19.7109375" style="10" customWidth="1"/>
    <col min="14606" max="14606" width="14.42578125" style="10" customWidth="1"/>
    <col min="14607" max="14842" width="8.85546875" style="10"/>
    <col min="14843" max="14843" width="12.140625" style="10" customWidth="1"/>
    <col min="14844" max="14844" width="30" style="10" customWidth="1"/>
    <col min="14845" max="14845" width="24.42578125" style="10" customWidth="1"/>
    <col min="14846" max="14846" width="17.140625" style="10" customWidth="1"/>
    <col min="14847" max="14847" width="15.28515625" style="10" customWidth="1"/>
    <col min="14848" max="14848" width="13.42578125" style="10" customWidth="1"/>
    <col min="14849" max="14850" width="12.7109375" style="10" customWidth="1"/>
    <col min="14851" max="14851" width="15" style="10" customWidth="1"/>
    <col min="14852" max="14852" width="16.7109375" style="10" customWidth="1"/>
    <col min="14853" max="14853" width="16.140625" style="10" customWidth="1"/>
    <col min="14854" max="14854" width="15.42578125" style="10" customWidth="1"/>
    <col min="14855" max="14855" width="15.7109375" style="10" customWidth="1"/>
    <col min="14856" max="14856" width="19.42578125" style="10" customWidth="1"/>
    <col min="14857" max="14857" width="15.7109375" style="10" customWidth="1"/>
    <col min="14858" max="14858" width="14.28515625" style="10" customWidth="1"/>
    <col min="14859" max="14859" width="15.7109375" style="10" customWidth="1"/>
    <col min="14860" max="14860" width="17.7109375" style="10" customWidth="1"/>
    <col min="14861" max="14861" width="19.7109375" style="10" customWidth="1"/>
    <col min="14862" max="14862" width="14.42578125" style="10" customWidth="1"/>
    <col min="14863" max="15098" width="8.85546875" style="10"/>
    <col min="15099" max="15099" width="12.140625" style="10" customWidth="1"/>
    <col min="15100" max="15100" width="30" style="10" customWidth="1"/>
    <col min="15101" max="15101" width="24.42578125" style="10" customWidth="1"/>
    <col min="15102" max="15102" width="17.140625" style="10" customWidth="1"/>
    <col min="15103" max="15103" width="15.28515625" style="10" customWidth="1"/>
    <col min="15104" max="15104" width="13.42578125" style="10" customWidth="1"/>
    <col min="15105" max="15106" width="12.7109375" style="10" customWidth="1"/>
    <col min="15107" max="15107" width="15" style="10" customWidth="1"/>
    <col min="15108" max="15108" width="16.7109375" style="10" customWidth="1"/>
    <col min="15109" max="15109" width="16.140625" style="10" customWidth="1"/>
    <col min="15110" max="15110" width="15.42578125" style="10" customWidth="1"/>
    <col min="15111" max="15111" width="15.7109375" style="10" customWidth="1"/>
    <col min="15112" max="15112" width="19.42578125" style="10" customWidth="1"/>
    <col min="15113" max="15113" width="15.7109375" style="10" customWidth="1"/>
    <col min="15114" max="15114" width="14.28515625" style="10" customWidth="1"/>
    <col min="15115" max="15115" width="15.7109375" style="10" customWidth="1"/>
    <col min="15116" max="15116" width="17.7109375" style="10" customWidth="1"/>
    <col min="15117" max="15117" width="19.7109375" style="10" customWidth="1"/>
    <col min="15118" max="15118" width="14.42578125" style="10" customWidth="1"/>
    <col min="15119" max="15354" width="8.85546875" style="10"/>
    <col min="15355" max="15355" width="12.140625" style="10" customWidth="1"/>
    <col min="15356" max="15356" width="30" style="10" customWidth="1"/>
    <col min="15357" max="15357" width="24.42578125" style="10" customWidth="1"/>
    <col min="15358" max="15358" width="17.140625" style="10" customWidth="1"/>
    <col min="15359" max="15359" width="15.28515625" style="10" customWidth="1"/>
    <col min="15360" max="15360" width="13.42578125" style="10" customWidth="1"/>
    <col min="15361" max="15362" width="12.7109375" style="10" customWidth="1"/>
    <col min="15363" max="15363" width="15" style="10" customWidth="1"/>
    <col min="15364" max="15364" width="16.7109375" style="10" customWidth="1"/>
    <col min="15365" max="15365" width="16.140625" style="10" customWidth="1"/>
    <col min="15366" max="15366" width="15.42578125" style="10" customWidth="1"/>
    <col min="15367" max="15367" width="15.7109375" style="10" customWidth="1"/>
    <col min="15368" max="15368" width="19.42578125" style="10" customWidth="1"/>
    <col min="15369" max="15369" width="15.7109375" style="10" customWidth="1"/>
    <col min="15370" max="15370" width="14.28515625" style="10" customWidth="1"/>
    <col min="15371" max="15371" width="15.7109375" style="10" customWidth="1"/>
    <col min="15372" max="15372" width="17.7109375" style="10" customWidth="1"/>
    <col min="15373" max="15373" width="19.7109375" style="10" customWidth="1"/>
    <col min="15374" max="15374" width="14.42578125" style="10" customWidth="1"/>
    <col min="15375" max="15610" width="8.85546875" style="10"/>
    <col min="15611" max="15611" width="12.140625" style="10" customWidth="1"/>
    <col min="15612" max="15612" width="30" style="10" customWidth="1"/>
    <col min="15613" max="15613" width="24.42578125" style="10" customWidth="1"/>
    <col min="15614" max="15614" width="17.140625" style="10" customWidth="1"/>
    <col min="15615" max="15615" width="15.28515625" style="10" customWidth="1"/>
    <col min="15616" max="15616" width="13.42578125" style="10" customWidth="1"/>
    <col min="15617" max="15618" width="12.7109375" style="10" customWidth="1"/>
    <col min="15619" max="15619" width="15" style="10" customWidth="1"/>
    <col min="15620" max="15620" width="16.7109375" style="10" customWidth="1"/>
    <col min="15621" max="15621" width="16.140625" style="10" customWidth="1"/>
    <col min="15622" max="15622" width="15.42578125" style="10" customWidth="1"/>
    <col min="15623" max="15623" width="15.7109375" style="10" customWidth="1"/>
    <col min="15624" max="15624" width="19.42578125" style="10" customWidth="1"/>
    <col min="15625" max="15625" width="15.7109375" style="10" customWidth="1"/>
    <col min="15626" max="15626" width="14.28515625" style="10" customWidth="1"/>
    <col min="15627" max="15627" width="15.7109375" style="10" customWidth="1"/>
    <col min="15628" max="15628" width="17.7109375" style="10" customWidth="1"/>
    <col min="15629" max="15629" width="19.7109375" style="10" customWidth="1"/>
    <col min="15630" max="15630" width="14.42578125" style="10" customWidth="1"/>
    <col min="15631" max="15866" width="8.85546875" style="10"/>
    <col min="15867" max="15867" width="12.140625" style="10" customWidth="1"/>
    <col min="15868" max="15868" width="30" style="10" customWidth="1"/>
    <col min="15869" max="15869" width="24.42578125" style="10" customWidth="1"/>
    <col min="15870" max="15870" width="17.140625" style="10" customWidth="1"/>
    <col min="15871" max="15871" width="15.28515625" style="10" customWidth="1"/>
    <col min="15872" max="15872" width="13.42578125" style="10" customWidth="1"/>
    <col min="15873" max="15874" width="12.7109375" style="10" customWidth="1"/>
    <col min="15875" max="15875" width="15" style="10" customWidth="1"/>
    <col min="15876" max="15876" width="16.7109375" style="10" customWidth="1"/>
    <col min="15877" max="15877" width="16.140625" style="10" customWidth="1"/>
    <col min="15878" max="15878" width="15.42578125" style="10" customWidth="1"/>
    <col min="15879" max="15879" width="15.7109375" style="10" customWidth="1"/>
    <col min="15880" max="15880" width="19.42578125" style="10" customWidth="1"/>
    <col min="15881" max="15881" width="15.7109375" style="10" customWidth="1"/>
    <col min="15882" max="15882" width="14.28515625" style="10" customWidth="1"/>
    <col min="15883" max="15883" width="15.7109375" style="10" customWidth="1"/>
    <col min="15884" max="15884" width="17.7109375" style="10" customWidth="1"/>
    <col min="15885" max="15885" width="19.7109375" style="10" customWidth="1"/>
    <col min="15886" max="15886" width="14.42578125" style="10" customWidth="1"/>
    <col min="15887" max="16122" width="8.85546875" style="10"/>
    <col min="16123" max="16123" width="12.140625" style="10" customWidth="1"/>
    <col min="16124" max="16124" width="30" style="10" customWidth="1"/>
    <col min="16125" max="16125" width="24.42578125" style="10" customWidth="1"/>
    <col min="16126" max="16126" width="17.140625" style="10" customWidth="1"/>
    <col min="16127" max="16127" width="15.28515625" style="10" customWidth="1"/>
    <col min="16128" max="16128" width="13.42578125" style="10" customWidth="1"/>
    <col min="16129" max="16130" width="12.7109375" style="10" customWidth="1"/>
    <col min="16131" max="16131" width="15" style="10" customWidth="1"/>
    <col min="16132" max="16132" width="16.7109375" style="10" customWidth="1"/>
    <col min="16133" max="16133" width="16.140625" style="10" customWidth="1"/>
    <col min="16134" max="16134" width="15.42578125" style="10" customWidth="1"/>
    <col min="16135" max="16135" width="15.7109375" style="10" customWidth="1"/>
    <col min="16136" max="16136" width="19.42578125" style="10" customWidth="1"/>
    <col min="16137" max="16137" width="15.7109375" style="10" customWidth="1"/>
    <col min="16138" max="16138" width="14.28515625" style="10" customWidth="1"/>
    <col min="16139" max="16139" width="15.7109375" style="10" customWidth="1"/>
    <col min="16140" max="16140" width="17.7109375" style="10" customWidth="1"/>
    <col min="16141" max="16141" width="19.7109375" style="10" customWidth="1"/>
    <col min="16142" max="16142" width="14.42578125" style="10" customWidth="1"/>
    <col min="16143" max="16382" width="8.85546875" style="10"/>
    <col min="16383" max="16384" width="9.28515625" style="10" customWidth="1"/>
  </cols>
  <sheetData>
    <row r="1" spans="1:20" x14ac:dyDescent="0.25">
      <c r="A1" s="28"/>
    </row>
    <row r="2" spans="1:20" ht="42" customHeight="1" x14ac:dyDescent="0.3">
      <c r="A2" s="102" t="s">
        <v>0</v>
      </c>
      <c r="B2" s="103"/>
      <c r="C2" s="103"/>
      <c r="D2" s="103"/>
      <c r="E2" s="103"/>
      <c r="F2" s="103"/>
      <c r="G2" s="103"/>
      <c r="H2" s="103"/>
      <c r="I2" s="103"/>
      <c r="J2" s="103"/>
      <c r="K2" s="103"/>
      <c r="L2" s="103"/>
      <c r="M2" s="103"/>
      <c r="N2" s="103"/>
      <c r="O2" s="103"/>
      <c r="P2" s="103"/>
      <c r="Q2" s="103"/>
      <c r="R2" s="103"/>
      <c r="S2" s="103"/>
      <c r="T2" s="74"/>
    </row>
    <row r="3" spans="1:20" ht="15.6" x14ac:dyDescent="0.3">
      <c r="A3" s="103"/>
      <c r="B3" s="103"/>
      <c r="C3" s="103"/>
      <c r="D3" s="103"/>
      <c r="E3" s="103"/>
      <c r="F3" s="103"/>
      <c r="G3" s="103"/>
      <c r="H3" s="103"/>
      <c r="I3" s="103"/>
      <c r="J3" s="103"/>
      <c r="K3" s="103"/>
      <c r="L3" s="103"/>
      <c r="M3" s="103"/>
      <c r="N3" s="103"/>
      <c r="O3" s="103"/>
      <c r="P3" s="103"/>
      <c r="Q3" s="103"/>
      <c r="R3" s="103"/>
      <c r="S3" s="103"/>
      <c r="T3" s="74"/>
    </row>
    <row r="4" spans="1:20" ht="15.6" x14ac:dyDescent="0.3">
      <c r="A4" s="30"/>
      <c r="B4" s="30"/>
      <c r="C4" s="30"/>
      <c r="D4" s="30"/>
      <c r="E4" s="30"/>
      <c r="F4" s="30"/>
      <c r="G4" s="30"/>
      <c r="H4" s="30"/>
      <c r="I4" s="30"/>
      <c r="J4" s="30"/>
      <c r="K4" s="30"/>
      <c r="L4" s="30"/>
      <c r="M4" s="30"/>
      <c r="N4" s="30"/>
      <c r="O4" s="30"/>
      <c r="P4" s="30"/>
      <c r="Q4" s="30"/>
      <c r="R4" s="30"/>
      <c r="S4" s="30"/>
      <c r="T4" s="75"/>
    </row>
    <row r="5" spans="1:20" ht="29.7" customHeight="1" x14ac:dyDescent="0.3">
      <c r="A5" s="14"/>
      <c r="B5" s="14"/>
      <c r="C5" s="14"/>
      <c r="D5" s="14"/>
      <c r="E5" s="14"/>
      <c r="F5" s="14"/>
      <c r="G5" s="15" t="s">
        <v>1</v>
      </c>
      <c r="H5" s="48">
        <v>2023</v>
      </c>
      <c r="I5" s="42" t="s">
        <v>2</v>
      </c>
      <c r="J5" s="45" t="s">
        <v>3</v>
      </c>
      <c r="K5" s="14" t="s">
        <v>4</v>
      </c>
      <c r="L5" s="30"/>
      <c r="N5" s="30"/>
      <c r="O5" s="14"/>
      <c r="P5" s="14"/>
      <c r="Q5" s="59" t="s">
        <v>5</v>
      </c>
      <c r="R5" s="60" t="s">
        <v>6</v>
      </c>
      <c r="S5" s="60" t="s">
        <v>7</v>
      </c>
      <c r="T5" s="76"/>
    </row>
    <row r="6" spans="1:20" ht="15.6" x14ac:dyDescent="0.3">
      <c r="A6" s="42"/>
      <c r="B6" s="42"/>
      <c r="C6" s="42"/>
      <c r="D6" s="42"/>
      <c r="E6" s="42"/>
      <c r="F6" s="42"/>
      <c r="G6" s="42"/>
      <c r="H6" s="42"/>
      <c r="I6" s="42"/>
      <c r="J6" s="42"/>
      <c r="K6" s="42"/>
      <c r="L6" s="30"/>
      <c r="N6" s="30"/>
      <c r="O6" s="42"/>
      <c r="P6" s="42"/>
      <c r="Q6" s="47" t="s">
        <v>8</v>
      </c>
      <c r="R6" s="86">
        <f>+SUMIF($Q$20:$Q$52,"8,63%",$R$20:$R$52)</f>
        <v>0</v>
      </c>
      <c r="S6" s="86" cm="1">
        <f t="array" ref="S6">SUMPRODUCT(--(Q20:Q52=0.0863),T20:T52)</f>
        <v>0</v>
      </c>
      <c r="T6" s="77"/>
    </row>
    <row r="7" spans="1:20" ht="15" customHeight="1" x14ac:dyDescent="0.3">
      <c r="A7" s="12"/>
      <c r="B7" s="12"/>
      <c r="C7" s="12"/>
      <c r="D7" s="12"/>
      <c r="E7" s="12"/>
      <c r="F7" s="12"/>
      <c r="G7" s="12"/>
      <c r="H7" s="29" t="s">
        <v>9</v>
      </c>
      <c r="I7" s="51"/>
      <c r="J7" s="52"/>
      <c r="K7" s="12"/>
      <c r="L7" s="12"/>
      <c r="N7" s="30"/>
      <c r="O7" s="12"/>
      <c r="P7" s="12"/>
      <c r="Q7" s="47" t="s">
        <v>10</v>
      </c>
      <c r="R7" s="86">
        <f>+SUMIF($Q$20:$Q$52,"10,44%",$R$20:$R$52)</f>
        <v>0</v>
      </c>
      <c r="S7" s="86" cm="1">
        <f t="array" ref="S7">SUMPRODUCT(--(Q20:Q52=0.1044),T20:T52)</f>
        <v>0</v>
      </c>
      <c r="T7" s="77"/>
    </row>
    <row r="8" spans="1:20" ht="15.6" x14ac:dyDescent="0.3">
      <c r="A8" s="12"/>
      <c r="B8" s="12"/>
      <c r="C8" s="12"/>
      <c r="D8" s="12"/>
      <c r="E8" s="12"/>
      <c r="F8" s="12"/>
      <c r="G8" s="12"/>
      <c r="H8" s="12"/>
      <c r="I8" s="12"/>
      <c r="J8" s="12"/>
      <c r="K8" s="12"/>
      <c r="L8" s="12"/>
      <c r="M8" s="12"/>
      <c r="N8" s="12"/>
      <c r="O8" s="12"/>
      <c r="P8" s="12"/>
      <c r="Q8" s="47" t="s">
        <v>11</v>
      </c>
      <c r="R8" s="86">
        <f>+SUMIF($Q$20:$Q$52,"12,35%",$R$20:$R$52)</f>
        <v>0</v>
      </c>
      <c r="S8" s="86" cm="1">
        <f t="array" ref="S8">SUMPRODUCT(--(Q20:Q52=0.1235),T20:T52)</f>
        <v>0</v>
      </c>
      <c r="T8" s="77"/>
    </row>
    <row r="9" spans="1:20" ht="13.8" x14ac:dyDescent="0.3">
      <c r="A9" s="96" t="s">
        <v>12</v>
      </c>
      <c r="B9" s="96"/>
      <c r="C9" s="96"/>
      <c r="D9" s="96"/>
      <c r="E9" s="96"/>
      <c r="F9" s="96"/>
      <c r="G9" s="96"/>
      <c r="H9" s="96"/>
      <c r="I9" s="96"/>
      <c r="J9" s="96"/>
      <c r="K9" s="96"/>
      <c r="L9" s="96"/>
      <c r="M9" s="96"/>
      <c r="N9" s="43"/>
      <c r="Q9" s="47" t="s">
        <v>13</v>
      </c>
      <c r="R9" s="86">
        <f>+SUMIF($Q$20:$Q$52,"14,99%",$R$20:$R$52)</f>
        <v>0</v>
      </c>
      <c r="S9" s="86" cm="1">
        <f t="array" ref="S9">SUMPRODUCT(--(Q20:Q52=0.1499),T20:T52)</f>
        <v>0</v>
      </c>
      <c r="T9" s="77"/>
    </row>
    <row r="10" spans="1:20" ht="16.2" customHeight="1" x14ac:dyDescent="0.3">
      <c r="A10" s="104" t="s">
        <v>14</v>
      </c>
      <c r="B10" s="105"/>
      <c r="C10" s="105"/>
      <c r="D10" s="105"/>
      <c r="E10" s="106"/>
      <c r="F10" s="107"/>
      <c r="G10" s="108"/>
      <c r="H10" s="108"/>
      <c r="I10" s="108"/>
      <c r="J10" s="108"/>
      <c r="K10" s="108"/>
      <c r="L10" s="109"/>
      <c r="M10" s="55"/>
      <c r="N10" s="55"/>
      <c r="O10" s="55"/>
      <c r="P10" s="55"/>
      <c r="Q10" s="47" t="s">
        <v>15</v>
      </c>
      <c r="R10" s="86">
        <f>+SUMIF($Q$20:$Q$52,"17,25%",$R$20:$R$52)</f>
        <v>0</v>
      </c>
      <c r="S10" s="86" cm="1">
        <f t="array" ref="S10">SUMPRODUCT(--(Q20:Q52=0.1725),T20:T52)</f>
        <v>0</v>
      </c>
      <c r="T10" s="77"/>
    </row>
    <row r="11" spans="1:20" ht="18" customHeight="1" x14ac:dyDescent="0.3">
      <c r="A11" s="104" t="s">
        <v>16</v>
      </c>
      <c r="B11" s="105"/>
      <c r="C11" s="105"/>
      <c r="D11" s="105"/>
      <c r="E11" s="106"/>
      <c r="F11" s="107"/>
      <c r="G11" s="108"/>
      <c r="H11" s="108"/>
      <c r="I11" s="108"/>
      <c r="J11" s="108"/>
      <c r="K11" s="108"/>
      <c r="L11" s="109"/>
      <c r="M11" s="55"/>
      <c r="N11" s="55"/>
      <c r="O11" s="55"/>
      <c r="P11" s="55"/>
      <c r="Q11" s="47" t="s">
        <v>17</v>
      </c>
      <c r="R11" s="86">
        <f>+SUMIF($Q$20:$Q$52,"18,89%",$R$20:$R$52)</f>
        <v>0</v>
      </c>
      <c r="S11" s="86" cm="1">
        <f t="array" ref="S11">SUMPRODUCT(--(Q20:Q52=0.1889),T20:T52)</f>
        <v>0</v>
      </c>
      <c r="T11" s="77"/>
    </row>
    <row r="12" spans="1:20" ht="13.8" x14ac:dyDescent="0.3">
      <c r="A12" s="21"/>
      <c r="B12" s="21"/>
      <c r="C12" s="21"/>
      <c r="D12" s="21"/>
      <c r="E12" s="21"/>
      <c r="F12" s="22"/>
      <c r="G12" s="22"/>
      <c r="H12" s="22"/>
      <c r="I12" s="22"/>
      <c r="J12" s="22"/>
      <c r="K12" s="22"/>
      <c r="L12" s="22"/>
      <c r="M12" s="22"/>
      <c r="N12" s="22"/>
      <c r="Q12" s="47" t="s">
        <v>18</v>
      </c>
      <c r="R12" s="86">
        <f>+SUMIF($Q$20:$Q$52,"20,02%",$R$20:$R$52)</f>
        <v>0</v>
      </c>
      <c r="S12" s="86" cm="1">
        <f t="array" ref="S12">SUMPRODUCT(--(Q20:Q52=0.2002),T20:T52)</f>
        <v>0</v>
      </c>
      <c r="T12" s="77"/>
    </row>
    <row r="13" spans="1:20" x14ac:dyDescent="0.25">
      <c r="A13" s="96" t="s">
        <v>19</v>
      </c>
      <c r="B13" s="96"/>
      <c r="C13" s="96"/>
      <c r="D13" s="96"/>
      <c r="E13" s="96"/>
      <c r="F13" s="96"/>
      <c r="G13" s="96"/>
      <c r="H13" s="96"/>
      <c r="I13" s="96"/>
      <c r="J13" s="96"/>
      <c r="K13" s="96"/>
      <c r="L13" s="96"/>
      <c r="M13" s="96"/>
      <c r="N13" s="43"/>
      <c r="Q13" s="53" t="s">
        <v>20</v>
      </c>
      <c r="R13" s="87">
        <f>+SUM(R6:R12)</f>
        <v>0</v>
      </c>
      <c r="S13" s="87">
        <f>+SUM(S6:S12)</f>
        <v>0</v>
      </c>
      <c r="T13" s="78"/>
    </row>
    <row r="14" spans="1:20" ht="15.75" customHeight="1" x14ac:dyDescent="0.25">
      <c r="A14" s="111" t="s">
        <v>54</v>
      </c>
      <c r="B14" s="111"/>
      <c r="C14" s="111"/>
      <c r="D14" s="49" t="s">
        <v>82</v>
      </c>
      <c r="E14" s="19">
        <f>+IF(D14="Biudžetinė",0.0014,IF(D14="Verslo įm. ir kt.",0.0046,IF(D14="Kitos organizacijos**",0.003,0)))</f>
        <v>4.5999999999999999E-3</v>
      </c>
      <c r="H14" s="23"/>
      <c r="I14" s="43"/>
      <c r="J14" s="43"/>
      <c r="K14" s="43"/>
      <c r="L14" s="43"/>
      <c r="M14" s="43"/>
    </row>
    <row r="15" spans="1:20" x14ac:dyDescent="0.25">
      <c r="F15" s="23"/>
    </row>
    <row r="16" spans="1:20" ht="16.5" customHeight="1" x14ac:dyDescent="0.25">
      <c r="A16" s="91" t="s">
        <v>23</v>
      </c>
      <c r="B16" s="91" t="s">
        <v>24</v>
      </c>
      <c r="C16" s="91" t="s">
        <v>25</v>
      </c>
      <c r="D16" s="91" t="s">
        <v>55</v>
      </c>
      <c r="E16" s="91" t="s">
        <v>26</v>
      </c>
      <c r="F16" s="91" t="s">
        <v>27</v>
      </c>
      <c r="G16" s="99" t="s">
        <v>28</v>
      </c>
      <c r="H16" s="100"/>
      <c r="I16" s="100"/>
      <c r="J16" s="100"/>
      <c r="K16" s="101"/>
      <c r="L16" s="46"/>
      <c r="M16" s="93" t="s">
        <v>29</v>
      </c>
      <c r="N16" s="93" t="s">
        <v>30</v>
      </c>
      <c r="O16" s="91" t="s">
        <v>31</v>
      </c>
      <c r="P16" s="91" t="s">
        <v>32</v>
      </c>
      <c r="Q16" s="91" t="s">
        <v>33</v>
      </c>
      <c r="R16" s="91" t="s">
        <v>34</v>
      </c>
      <c r="S16" s="93" t="s">
        <v>35</v>
      </c>
      <c r="T16" s="79"/>
    </row>
    <row r="17" spans="1:20" ht="12.75" customHeight="1" x14ac:dyDescent="0.25">
      <c r="A17" s="91"/>
      <c r="B17" s="91"/>
      <c r="C17" s="91"/>
      <c r="D17" s="91"/>
      <c r="E17" s="91"/>
      <c r="F17" s="91"/>
      <c r="G17" s="91" t="s">
        <v>36</v>
      </c>
      <c r="H17" s="91" t="s">
        <v>37</v>
      </c>
      <c r="I17" s="91" t="s">
        <v>38</v>
      </c>
      <c r="J17" s="91" t="s">
        <v>39</v>
      </c>
      <c r="K17" s="93" t="s">
        <v>40</v>
      </c>
      <c r="L17" s="91" t="s">
        <v>41</v>
      </c>
      <c r="M17" s="94"/>
      <c r="N17" s="94"/>
      <c r="O17" s="91"/>
      <c r="P17" s="91"/>
      <c r="Q17" s="91"/>
      <c r="R17" s="91"/>
      <c r="S17" s="94"/>
      <c r="T17" s="79"/>
    </row>
    <row r="18" spans="1:20" ht="88.95" customHeight="1" x14ac:dyDescent="0.25">
      <c r="A18" s="91"/>
      <c r="B18" s="91"/>
      <c r="C18" s="91"/>
      <c r="D18" s="91"/>
      <c r="E18" s="91"/>
      <c r="F18" s="91"/>
      <c r="G18" s="91"/>
      <c r="H18" s="91"/>
      <c r="I18" s="91"/>
      <c r="J18" s="91"/>
      <c r="K18" s="95"/>
      <c r="L18" s="91"/>
      <c r="M18" s="95"/>
      <c r="N18" s="95"/>
      <c r="O18" s="91"/>
      <c r="P18" s="91"/>
      <c r="Q18" s="91"/>
      <c r="R18" s="91"/>
      <c r="S18" s="95"/>
      <c r="T18" s="79"/>
    </row>
    <row r="19" spans="1:20" ht="20.7" customHeight="1" x14ac:dyDescent="0.25">
      <c r="A19" s="11">
        <v>1</v>
      </c>
      <c r="B19" s="11">
        <v>2</v>
      </c>
      <c r="C19" s="11">
        <v>3</v>
      </c>
      <c r="D19" s="11">
        <v>4</v>
      </c>
      <c r="E19" s="11">
        <v>5</v>
      </c>
      <c r="F19" s="11">
        <v>6</v>
      </c>
      <c r="G19" s="11">
        <v>7</v>
      </c>
      <c r="H19" s="11">
        <v>8</v>
      </c>
      <c r="I19" s="11">
        <v>9</v>
      </c>
      <c r="J19" s="11">
        <v>10</v>
      </c>
      <c r="K19" s="11">
        <v>11</v>
      </c>
      <c r="L19" s="11">
        <v>12</v>
      </c>
      <c r="M19" s="11">
        <v>13</v>
      </c>
      <c r="N19" s="11" t="s">
        <v>56</v>
      </c>
      <c r="O19" s="11">
        <v>15</v>
      </c>
      <c r="P19" s="11">
        <v>16</v>
      </c>
      <c r="Q19" s="11">
        <v>17</v>
      </c>
      <c r="R19" s="11">
        <v>18</v>
      </c>
      <c r="S19" s="11">
        <v>19</v>
      </c>
      <c r="T19" s="80"/>
    </row>
    <row r="20" spans="1:20" ht="13.2" customHeight="1" x14ac:dyDescent="0.25">
      <c r="A20" s="24"/>
      <c r="B20" s="3"/>
      <c r="C20" s="3"/>
      <c r="D20" s="3"/>
      <c r="E20" s="4"/>
      <c r="F20" s="4"/>
      <c r="G20" s="4"/>
      <c r="H20" s="4"/>
      <c r="I20" s="4"/>
      <c r="J20" s="4"/>
      <c r="K20" s="4"/>
      <c r="L20" s="4"/>
      <c r="M20" s="4">
        <f>IF($E$14=0%,0,(IF(D20="Terminuota",((1+$E$14+0.0203)*(G20+H20+I20+J20+K20)+L20),((1+$E$14+0.0131)*(G20+H20+I20+J20+K20)+L20))))</f>
        <v>0</v>
      </c>
      <c r="N20" s="17">
        <f>IF(E20=0,0,ROUND((M20*F20/E20),2))</f>
        <v>0</v>
      </c>
      <c r="O20" s="65"/>
      <c r="P20" s="64"/>
      <c r="Q20" s="19" t="str">
        <f>IF(OR(O20="",P20=""),"",VLOOKUP(CONCATENATE(O20," dienų darbo savaitė"),'Atostogų išmokų FN'!$A$7:$AG$8,P20-17)/100)</f>
        <v/>
      </c>
      <c r="R20" s="17">
        <f>ROUND(IF(O20="",0,(N20-(((K20+L20+((K20)*($E$14+IF(D20="terminuota",0.0203,0.0131))))*F20/E20)))*Q20),2)</f>
        <v>0</v>
      </c>
      <c r="S20" s="37"/>
      <c r="T20" s="73" t="str">
        <f t="shared" ref="T20:T52" si="0">IFERROR(N20-K20/E20*F20*(1+$E$14+IF(D20="terminuota",0.0203,0.0131))-L20/E20*F20,"")</f>
        <v/>
      </c>
    </row>
    <row r="21" spans="1:20" x14ac:dyDescent="0.25">
      <c r="A21" s="24"/>
      <c r="B21" s="3"/>
      <c r="C21" s="67"/>
      <c r="D21" s="3"/>
      <c r="E21" s="4"/>
      <c r="F21" s="4"/>
      <c r="G21" s="4"/>
      <c r="H21" s="4"/>
      <c r="I21" s="4"/>
      <c r="J21" s="4"/>
      <c r="K21" s="4"/>
      <c r="L21" s="4"/>
      <c r="M21" s="4">
        <f t="shared" ref="M21:M52" si="1">IF($E$14=0%,0,(IF(D21="Terminuota",((1+$E$14+0.0203)*(G21+H21+I21+J21+K21)+L21),((1+$E$14+0.0131)*(G21+H21+I21+J21+K21)+L21))))</f>
        <v>0</v>
      </c>
      <c r="N21" s="17">
        <f t="shared" ref="N21:N52" si="2">IF(E21=0,0,ROUND((M21*F21/E21),2))</f>
        <v>0</v>
      </c>
      <c r="O21" s="65"/>
      <c r="P21" s="64"/>
      <c r="Q21" s="19" t="str">
        <f>IF(OR(O21="",P21=""),"",VLOOKUP(CONCATENATE(O21," dienų darbo savaitė"),'Atostogų išmokų FN'!$A$7:$AG$8,P21-17)/100)</f>
        <v/>
      </c>
      <c r="R21" s="17">
        <f t="shared" ref="R21:R52" si="3">ROUND(IF(O21="",0,(N21-(((K21+L21+((K21)*($E$14+IF(D21="terminuota",0.0203,0.0131))))*F21/E21)))*Q21),2)</f>
        <v>0</v>
      </c>
      <c r="S21" s="37"/>
      <c r="T21" s="73" t="str">
        <f t="shared" si="0"/>
        <v/>
      </c>
    </row>
    <row r="22" spans="1:20" x14ac:dyDescent="0.25">
      <c r="A22" s="24"/>
      <c r="B22" s="3"/>
      <c r="C22" s="67"/>
      <c r="D22" s="3"/>
      <c r="E22" s="4"/>
      <c r="F22" s="4"/>
      <c r="G22" s="4"/>
      <c r="H22" s="4"/>
      <c r="I22" s="4"/>
      <c r="J22" s="4"/>
      <c r="K22" s="4"/>
      <c r="L22" s="4"/>
      <c r="M22" s="4">
        <f t="shared" si="1"/>
        <v>0</v>
      </c>
      <c r="N22" s="17">
        <f t="shared" si="2"/>
        <v>0</v>
      </c>
      <c r="O22" s="65"/>
      <c r="P22" s="64"/>
      <c r="Q22" s="19" t="str">
        <f>IF(OR(O22="",P22=""),"",VLOOKUP(CONCATENATE(O22," dienų darbo savaitė"),'Atostogų išmokų FN'!$A$7:$AG$8,P22-17)/100)</f>
        <v/>
      </c>
      <c r="R22" s="17">
        <f t="shared" si="3"/>
        <v>0</v>
      </c>
      <c r="S22" s="37"/>
      <c r="T22" s="73" t="str">
        <f t="shared" si="0"/>
        <v/>
      </c>
    </row>
    <row r="23" spans="1:20" x14ac:dyDescent="0.25">
      <c r="A23" s="24"/>
      <c r="B23" s="3"/>
      <c r="C23" s="67"/>
      <c r="D23" s="3"/>
      <c r="E23" s="4"/>
      <c r="F23" s="4"/>
      <c r="G23" s="4"/>
      <c r="H23" s="4"/>
      <c r="I23" s="4"/>
      <c r="J23" s="4"/>
      <c r="K23" s="4"/>
      <c r="L23" s="4"/>
      <c r="M23" s="4">
        <f t="shared" si="1"/>
        <v>0</v>
      </c>
      <c r="N23" s="17">
        <f>IF(E23=0,0,ROUND((M23*F23/E23),2))</f>
        <v>0</v>
      </c>
      <c r="O23" s="65"/>
      <c r="P23" s="64"/>
      <c r="Q23" s="19" t="str">
        <f>IF(OR(O23="",P23=""),"",VLOOKUP(CONCATENATE(O23," dienų darbo savaitė"),'Atostogų išmokų FN'!$A$7:$AG$8,P23-17)/100)</f>
        <v/>
      </c>
      <c r="R23" s="17">
        <f t="shared" si="3"/>
        <v>0</v>
      </c>
      <c r="S23" s="37"/>
      <c r="T23" s="73" t="str">
        <f t="shared" si="0"/>
        <v/>
      </c>
    </row>
    <row r="24" spans="1:20" x14ac:dyDescent="0.25">
      <c r="A24" s="24"/>
      <c r="B24" s="3"/>
      <c r="C24" s="67"/>
      <c r="D24" s="3"/>
      <c r="E24" s="4"/>
      <c r="F24" s="4"/>
      <c r="G24" s="4"/>
      <c r="H24" s="4"/>
      <c r="I24" s="4"/>
      <c r="J24" s="4"/>
      <c r="K24" s="4"/>
      <c r="L24" s="4"/>
      <c r="M24" s="4">
        <f t="shared" si="1"/>
        <v>0</v>
      </c>
      <c r="N24" s="17">
        <f t="shared" si="2"/>
        <v>0</v>
      </c>
      <c r="O24" s="65"/>
      <c r="P24" s="64"/>
      <c r="Q24" s="19" t="str">
        <f>IF(OR(O24="",P24=""),"",VLOOKUP(CONCATENATE(O24," dienų darbo savaitė"),'Atostogų išmokų FN'!$A$7:$AG$8,P24-17)/100)</f>
        <v/>
      </c>
      <c r="R24" s="17">
        <f t="shared" si="3"/>
        <v>0</v>
      </c>
      <c r="S24" s="37"/>
      <c r="T24" s="73" t="str">
        <f t="shared" si="0"/>
        <v/>
      </c>
    </row>
    <row r="25" spans="1:20" x14ac:dyDescent="0.25">
      <c r="A25" s="24"/>
      <c r="B25" s="3"/>
      <c r="C25" s="67"/>
      <c r="D25" s="3"/>
      <c r="E25" s="4"/>
      <c r="F25" s="4"/>
      <c r="G25" s="4"/>
      <c r="H25" s="4"/>
      <c r="I25" s="4"/>
      <c r="J25" s="4"/>
      <c r="K25" s="4"/>
      <c r="L25" s="4"/>
      <c r="M25" s="4">
        <f t="shared" si="1"/>
        <v>0</v>
      </c>
      <c r="N25" s="17">
        <f t="shared" si="2"/>
        <v>0</v>
      </c>
      <c r="O25" s="65"/>
      <c r="P25" s="64"/>
      <c r="Q25" s="19" t="str">
        <f>IF(OR(O25="",P25=""),"",VLOOKUP(CONCATENATE(O25," dienų darbo savaitė"),'Atostogų išmokų FN'!$A$7:$AG$8,P25-17)/100)</f>
        <v/>
      </c>
      <c r="R25" s="17">
        <f t="shared" si="3"/>
        <v>0</v>
      </c>
      <c r="S25" s="37"/>
      <c r="T25" s="73" t="str">
        <f t="shared" si="0"/>
        <v/>
      </c>
    </row>
    <row r="26" spans="1:20" x14ac:dyDescent="0.25">
      <c r="A26" s="24"/>
      <c r="B26" s="3"/>
      <c r="C26" s="67"/>
      <c r="D26" s="3"/>
      <c r="E26" s="4"/>
      <c r="F26" s="4"/>
      <c r="G26" s="4"/>
      <c r="H26" s="4"/>
      <c r="I26" s="4"/>
      <c r="J26" s="4"/>
      <c r="K26" s="4"/>
      <c r="L26" s="4"/>
      <c r="M26" s="4">
        <f t="shared" si="1"/>
        <v>0</v>
      </c>
      <c r="N26" s="17">
        <f t="shared" si="2"/>
        <v>0</v>
      </c>
      <c r="O26" s="65"/>
      <c r="P26" s="64"/>
      <c r="Q26" s="19" t="str">
        <f>IF(OR(O26="",P26=""),"",VLOOKUP(CONCATENATE(O26," dienų darbo savaitė"),'Atostogų išmokų FN'!$A$7:$AG$8,P26-17)/100)</f>
        <v/>
      </c>
      <c r="R26" s="17">
        <f t="shared" si="3"/>
        <v>0</v>
      </c>
      <c r="S26" s="37"/>
      <c r="T26" s="73" t="str">
        <f t="shared" si="0"/>
        <v/>
      </c>
    </row>
    <row r="27" spans="1:20" x14ac:dyDescent="0.25">
      <c r="A27" s="24"/>
      <c r="B27" s="3"/>
      <c r="C27" s="3"/>
      <c r="D27" s="3"/>
      <c r="E27" s="4"/>
      <c r="F27" s="4"/>
      <c r="G27" s="4"/>
      <c r="H27" s="4"/>
      <c r="I27" s="4"/>
      <c r="J27" s="4"/>
      <c r="K27" s="4"/>
      <c r="L27" s="4"/>
      <c r="M27" s="4">
        <f t="shared" si="1"/>
        <v>0</v>
      </c>
      <c r="N27" s="17">
        <f t="shared" si="2"/>
        <v>0</v>
      </c>
      <c r="O27" s="65"/>
      <c r="P27" s="64"/>
      <c r="Q27" s="19" t="str">
        <f>IF(OR(O27="",P27=""),"",VLOOKUP(CONCATENATE(O27," dienų darbo savaitė"),'Atostogų išmokų FN'!$A$7:$AG$8,P27-17)/100)</f>
        <v/>
      </c>
      <c r="R27" s="17">
        <f t="shared" si="3"/>
        <v>0</v>
      </c>
      <c r="S27" s="37"/>
      <c r="T27" s="73" t="str">
        <f t="shared" si="0"/>
        <v/>
      </c>
    </row>
    <row r="28" spans="1:20" x14ac:dyDescent="0.25">
      <c r="A28" s="24"/>
      <c r="B28" s="3"/>
      <c r="C28" s="3"/>
      <c r="D28" s="3"/>
      <c r="E28" s="4"/>
      <c r="F28" s="4"/>
      <c r="G28" s="4"/>
      <c r="H28" s="4"/>
      <c r="I28" s="4"/>
      <c r="J28" s="4"/>
      <c r="K28" s="4"/>
      <c r="L28" s="4"/>
      <c r="M28" s="4">
        <f t="shared" si="1"/>
        <v>0</v>
      </c>
      <c r="N28" s="17">
        <f t="shared" si="2"/>
        <v>0</v>
      </c>
      <c r="O28" s="65"/>
      <c r="P28" s="64"/>
      <c r="Q28" s="19" t="str">
        <f>IF(OR(O28="",P28=""),"",VLOOKUP(CONCATENATE(O28," dienų darbo savaitė"),'Atostogų išmokų FN'!$A$7:$AG$8,P28-17)/100)</f>
        <v/>
      </c>
      <c r="R28" s="17">
        <f t="shared" si="3"/>
        <v>0</v>
      </c>
      <c r="S28" s="37"/>
      <c r="T28" s="73" t="str">
        <f t="shared" si="0"/>
        <v/>
      </c>
    </row>
    <row r="29" spans="1:20" x14ac:dyDescent="0.25">
      <c r="A29" s="24"/>
      <c r="B29" s="3"/>
      <c r="C29" s="3"/>
      <c r="D29" s="3"/>
      <c r="E29" s="4"/>
      <c r="F29" s="4"/>
      <c r="G29" s="4"/>
      <c r="H29" s="4"/>
      <c r="I29" s="4"/>
      <c r="J29" s="4"/>
      <c r="K29" s="4"/>
      <c r="L29" s="4"/>
      <c r="M29" s="4">
        <f t="shared" si="1"/>
        <v>0</v>
      </c>
      <c r="N29" s="17">
        <f t="shared" si="2"/>
        <v>0</v>
      </c>
      <c r="O29" s="65"/>
      <c r="P29" s="64"/>
      <c r="Q29" s="19" t="str">
        <f>IF(OR(O29="",P29=""),"",VLOOKUP(CONCATENATE(O29," dienų darbo savaitė"),'Atostogų išmokų FN'!$A$7:$AG$8,P29-17)/100)</f>
        <v/>
      </c>
      <c r="R29" s="17">
        <f t="shared" si="3"/>
        <v>0</v>
      </c>
      <c r="S29" s="37"/>
      <c r="T29" s="73" t="str">
        <f t="shared" si="0"/>
        <v/>
      </c>
    </row>
    <row r="30" spans="1:20" x14ac:dyDescent="0.25">
      <c r="A30" s="24"/>
      <c r="B30" s="3"/>
      <c r="C30" s="3"/>
      <c r="D30" s="3"/>
      <c r="E30" s="4"/>
      <c r="F30" s="4"/>
      <c r="G30" s="4"/>
      <c r="H30" s="4"/>
      <c r="I30" s="4"/>
      <c r="J30" s="4"/>
      <c r="K30" s="4"/>
      <c r="L30" s="4"/>
      <c r="M30" s="4">
        <f t="shared" si="1"/>
        <v>0</v>
      </c>
      <c r="N30" s="17">
        <f t="shared" si="2"/>
        <v>0</v>
      </c>
      <c r="O30" s="65"/>
      <c r="P30" s="64"/>
      <c r="Q30" s="19" t="str">
        <f>IF(OR(O30="",P30=""),"",VLOOKUP(CONCATENATE(O30," dienų darbo savaitė"),'Atostogų išmokų FN'!$A$7:$AG$8,P30-17)/100)</f>
        <v/>
      </c>
      <c r="R30" s="17">
        <f t="shared" si="3"/>
        <v>0</v>
      </c>
      <c r="S30" s="37"/>
      <c r="T30" s="73" t="str">
        <f t="shared" si="0"/>
        <v/>
      </c>
    </row>
    <row r="31" spans="1:20" x14ac:dyDescent="0.25">
      <c r="A31" s="24"/>
      <c r="B31" s="3"/>
      <c r="C31" s="3"/>
      <c r="D31" s="3"/>
      <c r="E31" s="4"/>
      <c r="F31" s="4"/>
      <c r="G31" s="4"/>
      <c r="H31" s="4"/>
      <c r="I31" s="4"/>
      <c r="J31" s="4"/>
      <c r="K31" s="4"/>
      <c r="L31" s="4"/>
      <c r="M31" s="4">
        <f t="shared" si="1"/>
        <v>0</v>
      </c>
      <c r="N31" s="17">
        <f t="shared" si="2"/>
        <v>0</v>
      </c>
      <c r="O31" s="65"/>
      <c r="P31" s="64"/>
      <c r="Q31" s="19" t="str">
        <f>IF(OR(O31="",P31=""),"",VLOOKUP(CONCATENATE(O31," dienų darbo savaitė"),'Atostogų išmokų FN'!$A$7:$AG$8,P31-17)/100)</f>
        <v/>
      </c>
      <c r="R31" s="17">
        <f t="shared" si="3"/>
        <v>0</v>
      </c>
      <c r="S31" s="37"/>
      <c r="T31" s="73" t="str">
        <f t="shared" si="0"/>
        <v/>
      </c>
    </row>
    <row r="32" spans="1:20" x14ac:dyDescent="0.25">
      <c r="A32" s="24"/>
      <c r="B32" s="3"/>
      <c r="C32" s="3"/>
      <c r="D32" s="3"/>
      <c r="E32" s="4"/>
      <c r="F32" s="4"/>
      <c r="G32" s="4"/>
      <c r="H32" s="4"/>
      <c r="I32" s="4"/>
      <c r="J32" s="4"/>
      <c r="K32" s="4"/>
      <c r="L32" s="4"/>
      <c r="M32" s="4">
        <f t="shared" si="1"/>
        <v>0</v>
      </c>
      <c r="N32" s="17">
        <f t="shared" si="2"/>
        <v>0</v>
      </c>
      <c r="O32" s="65"/>
      <c r="P32" s="64"/>
      <c r="Q32" s="19" t="str">
        <f>IF(OR(O32="",P32=""),"",VLOOKUP(CONCATENATE(O32," dienų darbo savaitė"),'Atostogų išmokų FN'!$A$7:$AG$8,P32-17)/100)</f>
        <v/>
      </c>
      <c r="R32" s="17">
        <f t="shared" si="3"/>
        <v>0</v>
      </c>
      <c r="S32" s="37"/>
      <c r="T32" s="73" t="str">
        <f t="shared" si="0"/>
        <v/>
      </c>
    </row>
    <row r="33" spans="1:20" x14ac:dyDescent="0.25">
      <c r="A33" s="24"/>
      <c r="B33" s="3"/>
      <c r="C33" s="3"/>
      <c r="D33" s="3"/>
      <c r="E33" s="4"/>
      <c r="F33" s="4"/>
      <c r="G33" s="4"/>
      <c r="H33" s="4"/>
      <c r="I33" s="4"/>
      <c r="J33" s="4"/>
      <c r="K33" s="4"/>
      <c r="L33" s="4"/>
      <c r="M33" s="4">
        <f t="shared" si="1"/>
        <v>0</v>
      </c>
      <c r="N33" s="17">
        <f t="shared" si="2"/>
        <v>0</v>
      </c>
      <c r="O33" s="65"/>
      <c r="P33" s="64"/>
      <c r="Q33" s="19" t="str">
        <f>IF(OR(O33="",P33=""),"",VLOOKUP(CONCATENATE(O33," dienų darbo savaitė"),'Atostogų išmokų FN'!$A$7:$AG$8,P33-17)/100)</f>
        <v/>
      </c>
      <c r="R33" s="17">
        <f t="shared" si="3"/>
        <v>0</v>
      </c>
      <c r="S33" s="37"/>
      <c r="T33" s="73" t="str">
        <f t="shared" si="0"/>
        <v/>
      </c>
    </row>
    <row r="34" spans="1:20" x14ac:dyDescent="0.25">
      <c r="A34" s="24"/>
      <c r="B34" s="3"/>
      <c r="C34" s="3"/>
      <c r="D34" s="3"/>
      <c r="E34" s="4"/>
      <c r="F34" s="4"/>
      <c r="G34" s="4"/>
      <c r="H34" s="4"/>
      <c r="I34" s="4"/>
      <c r="J34" s="4"/>
      <c r="K34" s="4"/>
      <c r="L34" s="4"/>
      <c r="M34" s="4">
        <f t="shared" si="1"/>
        <v>0</v>
      </c>
      <c r="N34" s="17">
        <f t="shared" si="2"/>
        <v>0</v>
      </c>
      <c r="O34" s="65"/>
      <c r="P34" s="64"/>
      <c r="Q34" s="19" t="str">
        <f>IF(OR(O34="",P34=""),"",VLOOKUP(CONCATENATE(O34," dienų darbo savaitė"),'Atostogų išmokų FN'!$A$7:$AG$8,P34-17)/100)</f>
        <v/>
      </c>
      <c r="R34" s="17">
        <f t="shared" si="3"/>
        <v>0</v>
      </c>
      <c r="S34" s="37"/>
      <c r="T34" s="73" t="str">
        <f t="shared" si="0"/>
        <v/>
      </c>
    </row>
    <row r="35" spans="1:20" x14ac:dyDescent="0.25">
      <c r="A35" s="24"/>
      <c r="B35" s="3"/>
      <c r="C35" s="3"/>
      <c r="D35" s="3"/>
      <c r="E35" s="4"/>
      <c r="F35" s="4"/>
      <c r="G35" s="4"/>
      <c r="H35" s="4"/>
      <c r="I35" s="4"/>
      <c r="J35" s="4"/>
      <c r="K35" s="4"/>
      <c r="L35" s="4"/>
      <c r="M35" s="4">
        <f t="shared" si="1"/>
        <v>0</v>
      </c>
      <c r="N35" s="17">
        <f t="shared" si="2"/>
        <v>0</v>
      </c>
      <c r="O35" s="65"/>
      <c r="P35" s="64"/>
      <c r="Q35" s="19" t="str">
        <f>IF(OR(O35="",P35=""),"",VLOOKUP(CONCATENATE(O35," dienų darbo savaitė"),'Atostogų išmokų FN'!$A$7:$AG$8,P35-17)/100)</f>
        <v/>
      </c>
      <c r="R35" s="17">
        <f t="shared" si="3"/>
        <v>0</v>
      </c>
      <c r="S35" s="37"/>
      <c r="T35" s="73" t="str">
        <f t="shared" si="0"/>
        <v/>
      </c>
    </row>
    <row r="36" spans="1:20" x14ac:dyDescent="0.25">
      <c r="A36" s="24"/>
      <c r="B36" s="3"/>
      <c r="C36" s="3"/>
      <c r="D36" s="3"/>
      <c r="E36" s="4"/>
      <c r="F36" s="4"/>
      <c r="G36" s="4"/>
      <c r="H36" s="4"/>
      <c r="I36" s="4"/>
      <c r="J36" s="4"/>
      <c r="K36" s="4"/>
      <c r="L36" s="4"/>
      <c r="M36" s="4">
        <f t="shared" si="1"/>
        <v>0</v>
      </c>
      <c r="N36" s="17">
        <f t="shared" si="2"/>
        <v>0</v>
      </c>
      <c r="O36" s="65"/>
      <c r="P36" s="64"/>
      <c r="Q36" s="19" t="str">
        <f>IF(OR(O36="",P36=""),"",VLOOKUP(CONCATENATE(O36," dienų darbo savaitė"),'Atostogų išmokų FN'!$A$7:$AG$8,P36-17)/100)</f>
        <v/>
      </c>
      <c r="R36" s="17">
        <f t="shared" si="3"/>
        <v>0</v>
      </c>
      <c r="S36" s="37"/>
      <c r="T36" s="73" t="str">
        <f t="shared" si="0"/>
        <v/>
      </c>
    </row>
    <row r="37" spans="1:20" x14ac:dyDescent="0.25">
      <c r="A37" s="24"/>
      <c r="B37" s="3"/>
      <c r="C37" s="3"/>
      <c r="D37" s="3"/>
      <c r="E37" s="4"/>
      <c r="F37" s="4"/>
      <c r="G37" s="4"/>
      <c r="H37" s="4"/>
      <c r="I37" s="4"/>
      <c r="J37" s="4"/>
      <c r="K37" s="4"/>
      <c r="L37" s="4"/>
      <c r="M37" s="4">
        <f t="shared" si="1"/>
        <v>0</v>
      </c>
      <c r="N37" s="17">
        <f t="shared" si="2"/>
        <v>0</v>
      </c>
      <c r="O37" s="65"/>
      <c r="P37" s="64"/>
      <c r="Q37" s="19" t="str">
        <f>IF(OR(O37="",P37=""),"",VLOOKUP(CONCATENATE(O37," dienų darbo savaitė"),'Atostogų išmokų FN'!$A$7:$AG$8,P37-17)/100)</f>
        <v/>
      </c>
      <c r="R37" s="17">
        <f t="shared" si="3"/>
        <v>0</v>
      </c>
      <c r="S37" s="37"/>
      <c r="T37" s="73" t="str">
        <f t="shared" si="0"/>
        <v/>
      </c>
    </row>
    <row r="38" spans="1:20" x14ac:dyDescent="0.25">
      <c r="A38" s="24"/>
      <c r="B38" s="3"/>
      <c r="C38" s="3"/>
      <c r="D38" s="3"/>
      <c r="E38" s="4"/>
      <c r="F38" s="4"/>
      <c r="G38" s="4"/>
      <c r="H38" s="4"/>
      <c r="I38" s="4"/>
      <c r="J38" s="4"/>
      <c r="K38" s="4"/>
      <c r="L38" s="4"/>
      <c r="M38" s="4">
        <f t="shared" si="1"/>
        <v>0</v>
      </c>
      <c r="N38" s="17">
        <f t="shared" si="2"/>
        <v>0</v>
      </c>
      <c r="O38" s="65"/>
      <c r="P38" s="64"/>
      <c r="Q38" s="19" t="str">
        <f>IF(OR(O38="",P38=""),"",VLOOKUP(CONCATENATE(O38," dienų darbo savaitė"),'Atostogų išmokų FN'!$A$7:$AG$8,P38-17)/100)</f>
        <v/>
      </c>
      <c r="R38" s="17">
        <f t="shared" si="3"/>
        <v>0</v>
      </c>
      <c r="S38" s="37"/>
      <c r="T38" s="73" t="str">
        <f t="shared" si="0"/>
        <v/>
      </c>
    </row>
    <row r="39" spans="1:20" x14ac:dyDescent="0.25">
      <c r="A39" s="24"/>
      <c r="B39" s="3"/>
      <c r="C39" s="3"/>
      <c r="D39" s="3"/>
      <c r="E39" s="4"/>
      <c r="F39" s="4"/>
      <c r="G39" s="4"/>
      <c r="H39" s="4"/>
      <c r="I39" s="4"/>
      <c r="J39" s="4"/>
      <c r="K39" s="4"/>
      <c r="L39" s="4"/>
      <c r="M39" s="4">
        <f t="shared" si="1"/>
        <v>0</v>
      </c>
      <c r="N39" s="17">
        <f t="shared" si="2"/>
        <v>0</v>
      </c>
      <c r="O39" s="65"/>
      <c r="P39" s="64"/>
      <c r="Q39" s="19" t="str">
        <f>IF(OR(O39="",P39=""),"",VLOOKUP(CONCATENATE(O39," dienų darbo savaitė"),'Atostogų išmokų FN'!$A$7:$AG$8,P39-17)/100)</f>
        <v/>
      </c>
      <c r="R39" s="17">
        <f t="shared" si="3"/>
        <v>0</v>
      </c>
      <c r="S39" s="37"/>
      <c r="T39" s="73" t="str">
        <f t="shared" si="0"/>
        <v/>
      </c>
    </row>
    <row r="40" spans="1:20" x14ac:dyDescent="0.25">
      <c r="A40" s="24"/>
      <c r="B40" s="3"/>
      <c r="C40" s="3"/>
      <c r="D40" s="3"/>
      <c r="E40" s="4"/>
      <c r="F40" s="4"/>
      <c r="G40" s="4"/>
      <c r="H40" s="4"/>
      <c r="I40" s="4"/>
      <c r="J40" s="4"/>
      <c r="K40" s="4"/>
      <c r="L40" s="4"/>
      <c r="M40" s="4">
        <f t="shared" si="1"/>
        <v>0</v>
      </c>
      <c r="N40" s="17">
        <f t="shared" si="2"/>
        <v>0</v>
      </c>
      <c r="O40" s="65"/>
      <c r="P40" s="64"/>
      <c r="Q40" s="19" t="str">
        <f>IF(OR(O40="",P40=""),"",VLOOKUP(CONCATENATE(O40," dienų darbo savaitė"),'Atostogų išmokų FN'!$A$7:$AG$8,P40-17)/100)</f>
        <v/>
      </c>
      <c r="R40" s="17">
        <f t="shared" si="3"/>
        <v>0</v>
      </c>
      <c r="S40" s="37"/>
      <c r="T40" s="73" t="str">
        <f t="shared" si="0"/>
        <v/>
      </c>
    </row>
    <row r="41" spans="1:20" x14ac:dyDescent="0.25">
      <c r="A41" s="24"/>
      <c r="B41" s="3"/>
      <c r="C41" s="3"/>
      <c r="D41" s="3"/>
      <c r="E41" s="4"/>
      <c r="F41" s="4"/>
      <c r="G41" s="4"/>
      <c r="H41" s="4"/>
      <c r="I41" s="4"/>
      <c r="J41" s="4"/>
      <c r="K41" s="4"/>
      <c r="L41" s="4"/>
      <c r="M41" s="4">
        <f t="shared" si="1"/>
        <v>0</v>
      </c>
      <c r="N41" s="17">
        <f t="shared" si="2"/>
        <v>0</v>
      </c>
      <c r="O41" s="65"/>
      <c r="P41" s="64"/>
      <c r="Q41" s="19" t="str">
        <f>IF(OR(O41="",P41=""),"",VLOOKUP(CONCATENATE(O41," dienų darbo savaitė"),'Atostogų išmokų FN'!$A$7:$AG$8,P41-17)/100)</f>
        <v/>
      </c>
      <c r="R41" s="17">
        <f t="shared" si="3"/>
        <v>0</v>
      </c>
      <c r="S41" s="37"/>
      <c r="T41" s="73" t="str">
        <f t="shared" si="0"/>
        <v/>
      </c>
    </row>
    <row r="42" spans="1:20" x14ac:dyDescent="0.25">
      <c r="A42" s="24"/>
      <c r="B42" s="3"/>
      <c r="C42" s="3"/>
      <c r="D42" s="3"/>
      <c r="E42" s="4"/>
      <c r="F42" s="4"/>
      <c r="G42" s="4"/>
      <c r="H42" s="4"/>
      <c r="I42" s="4"/>
      <c r="J42" s="4"/>
      <c r="K42" s="4"/>
      <c r="L42" s="4"/>
      <c r="M42" s="4">
        <f t="shared" si="1"/>
        <v>0</v>
      </c>
      <c r="N42" s="17">
        <f t="shared" si="2"/>
        <v>0</v>
      </c>
      <c r="O42" s="65"/>
      <c r="P42" s="64"/>
      <c r="Q42" s="19" t="str">
        <f>IF(OR(O42="",P42=""),"",VLOOKUP(CONCATENATE(O42," dienų darbo savaitė"),'Atostogų išmokų FN'!$A$7:$AG$8,P42-17)/100)</f>
        <v/>
      </c>
      <c r="R42" s="17">
        <f t="shared" si="3"/>
        <v>0</v>
      </c>
      <c r="S42" s="37"/>
      <c r="T42" s="73" t="str">
        <f t="shared" si="0"/>
        <v/>
      </c>
    </row>
    <row r="43" spans="1:20" x14ac:dyDescent="0.25">
      <c r="A43" s="24"/>
      <c r="B43" s="3"/>
      <c r="C43" s="3"/>
      <c r="D43" s="3"/>
      <c r="E43" s="4"/>
      <c r="F43" s="4"/>
      <c r="G43" s="4"/>
      <c r="H43" s="4"/>
      <c r="I43" s="4"/>
      <c r="J43" s="4"/>
      <c r="K43" s="4"/>
      <c r="L43" s="4"/>
      <c r="M43" s="4">
        <f t="shared" si="1"/>
        <v>0</v>
      </c>
      <c r="N43" s="17">
        <f t="shared" si="2"/>
        <v>0</v>
      </c>
      <c r="O43" s="65"/>
      <c r="P43" s="64"/>
      <c r="Q43" s="19" t="str">
        <f>IF(OR(O43="",P43=""),"",VLOOKUP(CONCATENATE(O43," dienų darbo savaitė"),'Atostogų išmokų FN'!$A$7:$AG$8,P43-17)/100)</f>
        <v/>
      </c>
      <c r="R43" s="17">
        <f t="shared" si="3"/>
        <v>0</v>
      </c>
      <c r="S43" s="37"/>
      <c r="T43" s="73" t="str">
        <f t="shared" si="0"/>
        <v/>
      </c>
    </row>
    <row r="44" spans="1:20" x14ac:dyDescent="0.25">
      <c r="A44" s="24"/>
      <c r="B44" s="3"/>
      <c r="C44" s="3"/>
      <c r="D44" s="3"/>
      <c r="E44" s="4"/>
      <c r="F44" s="4"/>
      <c r="G44" s="4"/>
      <c r="H44" s="4"/>
      <c r="I44" s="4"/>
      <c r="J44" s="4"/>
      <c r="K44" s="4"/>
      <c r="L44" s="4"/>
      <c r="M44" s="4">
        <f t="shared" si="1"/>
        <v>0</v>
      </c>
      <c r="N44" s="17">
        <f t="shared" si="2"/>
        <v>0</v>
      </c>
      <c r="O44" s="65"/>
      <c r="P44" s="64"/>
      <c r="Q44" s="19" t="str">
        <f>IF(OR(O44="",P44=""),"",VLOOKUP(CONCATENATE(O44," dienų darbo savaitė"),'Atostogų išmokų FN'!$A$7:$AG$8,P44-17)/100)</f>
        <v/>
      </c>
      <c r="R44" s="17">
        <f t="shared" si="3"/>
        <v>0</v>
      </c>
      <c r="S44" s="37"/>
      <c r="T44" s="73" t="str">
        <f t="shared" si="0"/>
        <v/>
      </c>
    </row>
    <row r="45" spans="1:20" x14ac:dyDescent="0.25">
      <c r="A45" s="24"/>
      <c r="B45" s="3"/>
      <c r="C45" s="3"/>
      <c r="D45" s="3"/>
      <c r="E45" s="4"/>
      <c r="F45" s="4"/>
      <c r="G45" s="4"/>
      <c r="H45" s="4"/>
      <c r="I45" s="4"/>
      <c r="J45" s="4"/>
      <c r="K45" s="4"/>
      <c r="L45" s="4"/>
      <c r="M45" s="4">
        <f t="shared" si="1"/>
        <v>0</v>
      </c>
      <c r="N45" s="17">
        <f t="shared" si="2"/>
        <v>0</v>
      </c>
      <c r="O45" s="65"/>
      <c r="P45" s="64"/>
      <c r="Q45" s="19" t="str">
        <f>IF(OR(O45="",P45=""),"",VLOOKUP(CONCATENATE(O45," dienų darbo savaitė"),'Atostogų išmokų FN'!$A$7:$AG$8,P45-17)/100)</f>
        <v/>
      </c>
      <c r="R45" s="17">
        <f t="shared" si="3"/>
        <v>0</v>
      </c>
      <c r="S45" s="37"/>
      <c r="T45" s="73" t="str">
        <f t="shared" si="0"/>
        <v/>
      </c>
    </row>
    <row r="46" spans="1:20" x14ac:dyDescent="0.25">
      <c r="A46" s="24"/>
      <c r="B46" s="3"/>
      <c r="C46" s="3"/>
      <c r="D46" s="3"/>
      <c r="E46" s="4"/>
      <c r="F46" s="4"/>
      <c r="G46" s="4"/>
      <c r="H46" s="4"/>
      <c r="I46" s="4"/>
      <c r="J46" s="4"/>
      <c r="K46" s="4"/>
      <c r="L46" s="4"/>
      <c r="M46" s="4">
        <f t="shared" si="1"/>
        <v>0</v>
      </c>
      <c r="N46" s="17">
        <f t="shared" si="2"/>
        <v>0</v>
      </c>
      <c r="O46" s="65"/>
      <c r="P46" s="64"/>
      <c r="Q46" s="19" t="str">
        <f>IF(OR(O46="",P46=""),"",VLOOKUP(CONCATENATE(O46," dienų darbo savaitė"),'Atostogų išmokų FN'!$A$7:$AG$8,P46-17)/100)</f>
        <v/>
      </c>
      <c r="R46" s="17">
        <f t="shared" si="3"/>
        <v>0</v>
      </c>
      <c r="S46" s="37"/>
      <c r="T46" s="73" t="str">
        <f t="shared" si="0"/>
        <v/>
      </c>
    </row>
    <row r="47" spans="1:20" x14ac:dyDescent="0.25">
      <c r="A47" s="24"/>
      <c r="B47" s="3"/>
      <c r="C47" s="3"/>
      <c r="D47" s="3"/>
      <c r="E47" s="4"/>
      <c r="F47" s="4"/>
      <c r="G47" s="4"/>
      <c r="H47" s="4"/>
      <c r="I47" s="4"/>
      <c r="J47" s="4"/>
      <c r="K47" s="4"/>
      <c r="L47" s="4"/>
      <c r="M47" s="4">
        <f t="shared" si="1"/>
        <v>0</v>
      </c>
      <c r="N47" s="17">
        <f t="shared" si="2"/>
        <v>0</v>
      </c>
      <c r="O47" s="65"/>
      <c r="P47" s="64"/>
      <c r="Q47" s="19" t="str">
        <f>IF(OR(O47="",P47=""),"",VLOOKUP(CONCATENATE(O47," dienų darbo savaitė"),'Atostogų išmokų FN'!$A$7:$AG$8,P47-17)/100)</f>
        <v/>
      </c>
      <c r="R47" s="17">
        <f t="shared" si="3"/>
        <v>0</v>
      </c>
      <c r="S47" s="37"/>
      <c r="T47" s="73" t="str">
        <f t="shared" si="0"/>
        <v/>
      </c>
    </row>
    <row r="48" spans="1:20" x14ac:dyDescent="0.25">
      <c r="A48" s="24"/>
      <c r="B48" s="3"/>
      <c r="C48" s="3"/>
      <c r="D48" s="3"/>
      <c r="E48" s="4"/>
      <c r="F48" s="4"/>
      <c r="G48" s="4"/>
      <c r="H48" s="4"/>
      <c r="I48" s="4"/>
      <c r="J48" s="4"/>
      <c r="K48" s="4"/>
      <c r="L48" s="4"/>
      <c r="M48" s="4">
        <f t="shared" si="1"/>
        <v>0</v>
      </c>
      <c r="N48" s="17">
        <f t="shared" si="2"/>
        <v>0</v>
      </c>
      <c r="O48" s="65"/>
      <c r="P48" s="64"/>
      <c r="Q48" s="19" t="str">
        <f>IF(OR(O48="",P48=""),"",VLOOKUP(CONCATENATE(O48," dienų darbo savaitė"),'Atostogų išmokų FN'!$A$7:$AG$8,P48-17)/100)</f>
        <v/>
      </c>
      <c r="R48" s="17">
        <f t="shared" si="3"/>
        <v>0</v>
      </c>
      <c r="S48" s="37"/>
      <c r="T48" s="73" t="str">
        <f t="shared" si="0"/>
        <v/>
      </c>
    </row>
    <row r="49" spans="1:255" x14ac:dyDescent="0.25">
      <c r="A49" s="24"/>
      <c r="B49" s="3"/>
      <c r="C49" s="3"/>
      <c r="D49" s="3"/>
      <c r="E49" s="4"/>
      <c r="F49" s="4"/>
      <c r="G49" s="4"/>
      <c r="H49" s="4"/>
      <c r="I49" s="4"/>
      <c r="J49" s="4"/>
      <c r="K49" s="4"/>
      <c r="L49" s="4"/>
      <c r="M49" s="4">
        <f t="shared" si="1"/>
        <v>0</v>
      </c>
      <c r="N49" s="17">
        <f t="shared" si="2"/>
        <v>0</v>
      </c>
      <c r="O49" s="65"/>
      <c r="P49" s="64"/>
      <c r="Q49" s="19" t="str">
        <f>IF(OR(O49="",P49=""),"",VLOOKUP(CONCATENATE(O49," dienų darbo savaitė"),'Atostogų išmokų FN'!$A$7:$AG$8,P49-17)/100)</f>
        <v/>
      </c>
      <c r="R49" s="17">
        <f t="shared" si="3"/>
        <v>0</v>
      </c>
      <c r="S49" s="37"/>
      <c r="T49" s="73" t="str">
        <f t="shared" si="0"/>
        <v/>
      </c>
    </row>
    <row r="50" spans="1:255" x14ac:dyDescent="0.25">
      <c r="A50" s="24"/>
      <c r="B50" s="3"/>
      <c r="C50" s="3"/>
      <c r="D50" s="3"/>
      <c r="E50" s="4"/>
      <c r="F50" s="4"/>
      <c r="G50" s="4"/>
      <c r="H50" s="4"/>
      <c r="I50" s="4"/>
      <c r="J50" s="4"/>
      <c r="K50" s="4"/>
      <c r="L50" s="4"/>
      <c r="M50" s="4">
        <f t="shared" si="1"/>
        <v>0</v>
      </c>
      <c r="N50" s="17">
        <f t="shared" si="2"/>
        <v>0</v>
      </c>
      <c r="O50" s="65"/>
      <c r="P50" s="64"/>
      <c r="Q50" s="19" t="str">
        <f>IF(OR(O50="",P50=""),"",VLOOKUP(CONCATENATE(O50," dienų darbo savaitė"),'Atostogų išmokų FN'!$A$7:$AG$8,P50-17)/100)</f>
        <v/>
      </c>
      <c r="R50" s="17">
        <f t="shared" si="3"/>
        <v>0</v>
      </c>
      <c r="S50" s="37"/>
      <c r="T50" s="73" t="str">
        <f t="shared" si="0"/>
        <v/>
      </c>
    </row>
    <row r="51" spans="1:255" x14ac:dyDescent="0.25">
      <c r="A51" s="24"/>
      <c r="B51" s="3"/>
      <c r="C51" s="3"/>
      <c r="D51" s="3"/>
      <c r="E51" s="4"/>
      <c r="F51" s="4"/>
      <c r="G51" s="4"/>
      <c r="H51" s="4"/>
      <c r="I51" s="4"/>
      <c r="J51" s="4"/>
      <c r="K51" s="4"/>
      <c r="L51" s="4"/>
      <c r="M51" s="4">
        <f t="shared" si="1"/>
        <v>0</v>
      </c>
      <c r="N51" s="17">
        <f t="shared" si="2"/>
        <v>0</v>
      </c>
      <c r="O51" s="65"/>
      <c r="P51" s="64"/>
      <c r="Q51" s="19" t="str">
        <f>IF(OR(O51="",P51=""),"",VLOOKUP(CONCATENATE(O51," dienų darbo savaitė"),'Atostogų išmokų FN'!$A$7:$AG$8,P51-17)/100)</f>
        <v/>
      </c>
      <c r="R51" s="17">
        <f t="shared" si="3"/>
        <v>0</v>
      </c>
      <c r="S51" s="37"/>
      <c r="T51" s="73" t="str">
        <f t="shared" si="0"/>
        <v/>
      </c>
    </row>
    <row r="52" spans="1:255" x14ac:dyDescent="0.25">
      <c r="A52" s="24"/>
      <c r="B52" s="3"/>
      <c r="C52" s="3"/>
      <c r="D52" s="3"/>
      <c r="E52" s="4"/>
      <c r="F52" s="4"/>
      <c r="G52" s="4"/>
      <c r="H52" s="4"/>
      <c r="I52" s="4"/>
      <c r="J52" s="4"/>
      <c r="K52" s="4"/>
      <c r="L52" s="4"/>
      <c r="M52" s="4">
        <f t="shared" si="1"/>
        <v>0</v>
      </c>
      <c r="N52" s="17">
        <f t="shared" si="2"/>
        <v>0</v>
      </c>
      <c r="O52" s="65"/>
      <c r="P52" s="64"/>
      <c r="Q52" s="19" t="str">
        <f>IF(OR(O52="",P52=""),"",VLOOKUP(CONCATENATE(O52," dienų darbo savaitė"),'Atostogų išmokų FN'!$A$7:$AG$8,P52-17)/100)</f>
        <v/>
      </c>
      <c r="R52" s="17">
        <f t="shared" si="3"/>
        <v>0</v>
      </c>
      <c r="S52" s="37"/>
      <c r="T52" s="73" t="str">
        <f t="shared" si="0"/>
        <v/>
      </c>
    </row>
    <row r="53" spans="1:255" x14ac:dyDescent="0.25">
      <c r="A53" s="92" t="s">
        <v>44</v>
      </c>
      <c r="B53" s="92"/>
      <c r="C53" s="92"/>
      <c r="D53" s="66"/>
      <c r="E53" s="20">
        <f t="shared" ref="E53:K53" si="4">SUM(E20:E52)</f>
        <v>0</v>
      </c>
      <c r="F53" s="20">
        <f t="shared" si="4"/>
        <v>0</v>
      </c>
      <c r="G53" s="20">
        <f t="shared" si="4"/>
        <v>0</v>
      </c>
      <c r="H53" s="20">
        <f t="shared" si="4"/>
        <v>0</v>
      </c>
      <c r="I53" s="20">
        <f t="shared" si="4"/>
        <v>0</v>
      </c>
      <c r="J53" s="20">
        <f t="shared" si="4"/>
        <v>0</v>
      </c>
      <c r="K53" s="20">
        <f t="shared" si="4"/>
        <v>0</v>
      </c>
      <c r="L53" s="20"/>
      <c r="M53" s="20">
        <f>SUM(M20:M52)</f>
        <v>0</v>
      </c>
      <c r="N53" s="20">
        <f>SUM(N20:N52)</f>
        <v>0</v>
      </c>
      <c r="O53" s="20"/>
      <c r="P53" s="20"/>
      <c r="Q53" s="20"/>
      <c r="R53" s="20">
        <f>SUM(R20:R52)</f>
        <v>0</v>
      </c>
      <c r="S53" s="20"/>
      <c r="T53" s="72"/>
    </row>
    <row r="54" spans="1:255" x14ac:dyDescent="0.25">
      <c r="A54" s="25"/>
      <c r="B54" s="26"/>
      <c r="C54" s="26"/>
      <c r="D54" s="26"/>
      <c r="E54" s="26"/>
      <c r="F54" s="27"/>
      <c r="G54" s="25"/>
      <c r="H54" s="27"/>
      <c r="I54" s="25"/>
      <c r="J54" s="25"/>
      <c r="K54" s="25"/>
      <c r="L54" s="25"/>
      <c r="M54" s="25"/>
      <c r="N54" s="25"/>
      <c r="O54" s="62"/>
      <c r="P54" s="26"/>
      <c r="Q54" s="26"/>
      <c r="R54" s="26"/>
    </row>
    <row r="55" spans="1:255" s="41" customFormat="1" ht="13.8" x14ac:dyDescent="0.25">
      <c r="A55" s="88" t="s">
        <v>45</v>
      </c>
      <c r="B55" s="88"/>
      <c r="C55" s="88"/>
      <c r="D55" s="88"/>
      <c r="E55" s="88"/>
      <c r="F55" s="88"/>
      <c r="G55" s="88"/>
      <c r="H55" s="88"/>
      <c r="I55" s="88"/>
      <c r="J55" s="88"/>
      <c r="K55" s="88"/>
      <c r="L55" s="88"/>
      <c r="M55" s="88"/>
      <c r="N55" s="40"/>
      <c r="O55" s="62"/>
      <c r="P55" s="39"/>
      <c r="Q55" s="39"/>
      <c r="R55" s="38"/>
      <c r="T55" s="81"/>
    </row>
    <row r="56" spans="1:255" ht="13.8" x14ac:dyDescent="0.25">
      <c r="A56" s="88" t="s">
        <v>46</v>
      </c>
      <c r="B56" s="88"/>
      <c r="C56" s="88"/>
      <c r="D56" s="88"/>
      <c r="E56" s="88"/>
      <c r="F56" s="88"/>
      <c r="G56" s="88"/>
      <c r="H56" s="88"/>
      <c r="I56" s="88"/>
      <c r="J56" s="88"/>
      <c r="K56" s="88"/>
      <c r="L56" s="88"/>
      <c r="M56" s="88"/>
      <c r="O56" s="62"/>
    </row>
    <row r="57" spans="1:255" customFormat="1" ht="13.8" x14ac:dyDescent="0.25">
      <c r="A57" s="88" t="s">
        <v>47</v>
      </c>
      <c r="B57" s="88"/>
      <c r="C57" s="88"/>
      <c r="D57" s="88"/>
      <c r="E57" s="88"/>
      <c r="F57" s="88"/>
      <c r="G57" s="88"/>
      <c r="H57" s="88"/>
      <c r="I57" s="88"/>
      <c r="J57" s="88"/>
      <c r="K57" s="88"/>
      <c r="L57" s="88"/>
      <c r="M57" s="88"/>
      <c r="N57" s="44"/>
      <c r="O57" s="62"/>
      <c r="P57" s="44"/>
      <c r="Q57" s="44"/>
      <c r="R57" s="44"/>
      <c r="S57" s="44"/>
      <c r="T57" s="82"/>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c r="IU57" s="10"/>
    </row>
    <row r="58" spans="1:255" ht="13.8" x14ac:dyDescent="0.25">
      <c r="A58" s="88" t="s">
        <v>48</v>
      </c>
      <c r="B58" s="88"/>
      <c r="C58" s="88"/>
      <c r="D58" s="88"/>
      <c r="E58" s="88"/>
      <c r="F58" s="88"/>
      <c r="G58" s="88"/>
      <c r="H58" s="88"/>
      <c r="I58" s="88"/>
      <c r="J58" s="88"/>
      <c r="K58" s="88"/>
      <c r="L58" s="88"/>
      <c r="M58" s="88"/>
      <c r="N58" s="9"/>
      <c r="O58" s="62"/>
      <c r="P58" s="9"/>
      <c r="Q58" s="9"/>
      <c r="R58" s="9"/>
      <c r="S58" s="9"/>
      <c r="T58" s="83"/>
    </row>
    <row r="59" spans="1:255" ht="13.8" x14ac:dyDescent="0.25">
      <c r="A59" s="88" t="s">
        <v>49</v>
      </c>
      <c r="B59" s="88"/>
      <c r="C59" s="88"/>
      <c r="D59" s="88"/>
      <c r="E59" s="88"/>
      <c r="F59" s="88"/>
      <c r="G59" s="88"/>
      <c r="H59" s="88"/>
      <c r="I59" s="88"/>
      <c r="J59" s="88"/>
      <c r="K59" s="88"/>
      <c r="L59" s="88"/>
      <c r="M59" s="88"/>
      <c r="N59" s="44"/>
      <c r="O59" s="62"/>
      <c r="P59" s="44"/>
      <c r="Q59" s="44"/>
      <c r="R59" s="44"/>
      <c r="S59" s="44"/>
      <c r="T59" s="82"/>
    </row>
    <row r="60" spans="1:255" ht="13.8" x14ac:dyDescent="0.25">
      <c r="A60" s="88" t="s">
        <v>50</v>
      </c>
      <c r="B60" s="88"/>
      <c r="C60" s="88"/>
      <c r="D60" s="88"/>
      <c r="E60" s="88"/>
      <c r="F60" s="88"/>
      <c r="G60" s="88"/>
      <c r="H60" s="88"/>
      <c r="I60" s="88"/>
      <c r="J60" s="88"/>
      <c r="K60" s="88"/>
      <c r="L60" s="88"/>
      <c r="M60" s="88"/>
      <c r="N60" s="44"/>
      <c r="O60" s="62"/>
      <c r="P60" s="44"/>
      <c r="Q60" s="44"/>
      <c r="R60" s="44"/>
      <c r="S60" s="44"/>
      <c r="T60" s="82"/>
    </row>
    <row r="61" spans="1:255" x14ac:dyDescent="0.25">
      <c r="A61" s="5"/>
      <c r="B61" s="6"/>
      <c r="C61" s="6"/>
      <c r="D61" s="6"/>
      <c r="E61" s="6"/>
      <c r="F61" s="7"/>
      <c r="G61" s="5"/>
      <c r="H61" s="7"/>
      <c r="I61" s="5"/>
      <c r="J61" s="5"/>
      <c r="K61" s="5"/>
      <c r="L61" s="5"/>
      <c r="M61" s="5"/>
      <c r="N61" s="5"/>
      <c r="O61" s="7"/>
      <c r="P61" s="6"/>
      <c r="Q61" s="6"/>
      <c r="R61" s="6"/>
    </row>
    <row r="62" spans="1:255" x14ac:dyDescent="0.25">
      <c r="B62" s="50"/>
      <c r="C62" s="50"/>
      <c r="D62" s="50"/>
      <c r="E62" s="50"/>
      <c r="F62" s="50"/>
    </row>
    <row r="63" spans="1:255" ht="36" customHeight="1" x14ac:dyDescent="0.25">
      <c r="A63" s="9"/>
      <c r="B63" s="57" t="s">
        <v>57</v>
      </c>
      <c r="C63" s="57"/>
      <c r="D63" s="57"/>
      <c r="E63" s="57"/>
      <c r="F63" s="57"/>
    </row>
    <row r="64" spans="1:255" ht="13.8" x14ac:dyDescent="0.25">
      <c r="A64" s="9"/>
    </row>
    <row r="65" spans="1:16" ht="13.8" x14ac:dyDescent="0.25">
      <c r="A65" s="9"/>
    </row>
    <row r="67" spans="1:16" ht="12.75" customHeight="1" x14ac:dyDescent="0.25">
      <c r="B67" s="13"/>
      <c r="C67" s="13"/>
      <c r="D67" s="13"/>
      <c r="E67" s="13"/>
      <c r="F67" s="13"/>
      <c r="G67" s="13"/>
    </row>
    <row r="71" spans="1:16" x14ac:dyDescent="0.25">
      <c r="P71" s="10" t="s">
        <v>52</v>
      </c>
    </row>
  </sheetData>
  <dataConsolidate/>
  <mergeCells count="36">
    <mergeCell ref="A2:S2"/>
    <mergeCell ref="A3:S3"/>
    <mergeCell ref="A9:M9"/>
    <mergeCell ref="A10:E10"/>
    <mergeCell ref="A11:E11"/>
    <mergeCell ref="F10:L10"/>
    <mergeCell ref="F11:L11"/>
    <mergeCell ref="P16:P18"/>
    <mergeCell ref="Q16:Q18"/>
    <mergeCell ref="R16:R18"/>
    <mergeCell ref="S16:S18"/>
    <mergeCell ref="A55:M55"/>
    <mergeCell ref="G17:G18"/>
    <mergeCell ref="H17:H18"/>
    <mergeCell ref="I17:I18"/>
    <mergeCell ref="J17:J18"/>
    <mergeCell ref="K17:K18"/>
    <mergeCell ref="L17:L18"/>
    <mergeCell ref="N16:N18"/>
    <mergeCell ref="O16:O18"/>
    <mergeCell ref="A16:A18"/>
    <mergeCell ref="B16:B18"/>
    <mergeCell ref="C16:C18"/>
    <mergeCell ref="A60:M60"/>
    <mergeCell ref="A13:M13"/>
    <mergeCell ref="A14:C14"/>
    <mergeCell ref="G16:K16"/>
    <mergeCell ref="M16:M18"/>
    <mergeCell ref="A53:C53"/>
    <mergeCell ref="A56:M56"/>
    <mergeCell ref="A57:M57"/>
    <mergeCell ref="A58:M58"/>
    <mergeCell ref="A59:M59"/>
    <mergeCell ref="E16:E18"/>
    <mergeCell ref="F16:F18"/>
    <mergeCell ref="D16:D18"/>
  </mergeCells>
  <dataValidations count="7">
    <dataValidation type="list" allowBlank="1" showInputMessage="1" showErrorMessage="1" sqref="O20:O52" xr:uid="{DCC36AB7-CA35-4DD0-AFC2-16B098992F32}">
      <formula1>"5,6"</formula1>
    </dataValidation>
    <dataValidation type="list" allowBlank="1" showInputMessage="1" showErrorMessage="1" sqref="J5" xr:uid="{A14C627B-5156-4606-9E84-6B28FBB48786}">
      <formula1>"sausio,vasario,kovo,balandžio,gegužės,birželio,liepos,rugpjūčio,rugsėjo,spalio,lapkričio,gruodžio"</formula1>
    </dataValidation>
    <dataValidation type="list" allowBlank="1" showInputMessage="1" showErrorMessage="1" sqref="WVF983081 F65577 IT65577 SP65577 ACL65577 AMH65577 AWD65577 BFZ65577 BPV65577 BZR65577 CJN65577 CTJ65577 DDF65577 DNB65577 DWX65577 EGT65577 EQP65577 FAL65577 FKH65577 FUD65577 GDZ65577 GNV65577 GXR65577 HHN65577 HRJ65577 IBF65577 ILB65577 IUX65577 JET65577 JOP65577 JYL65577 KIH65577 KSD65577 LBZ65577 LLV65577 LVR65577 MFN65577 MPJ65577 MZF65577 NJB65577 NSX65577 OCT65577 OMP65577 OWL65577 PGH65577 PQD65577 PZZ65577 QJV65577 QTR65577 RDN65577 RNJ65577 RXF65577 SHB65577 SQX65577 TAT65577 TKP65577 TUL65577 UEH65577 UOD65577 UXZ65577 VHV65577 VRR65577 WBN65577 WLJ65577 WVF65577 F131113 IT131113 SP131113 ACL131113 AMH131113 AWD131113 BFZ131113 BPV131113 BZR131113 CJN131113 CTJ131113 DDF131113 DNB131113 DWX131113 EGT131113 EQP131113 FAL131113 FKH131113 FUD131113 GDZ131113 GNV131113 GXR131113 HHN131113 HRJ131113 IBF131113 ILB131113 IUX131113 JET131113 JOP131113 JYL131113 KIH131113 KSD131113 LBZ131113 LLV131113 LVR131113 MFN131113 MPJ131113 MZF131113 NJB131113 NSX131113 OCT131113 OMP131113 OWL131113 PGH131113 PQD131113 PZZ131113 QJV131113 QTR131113 RDN131113 RNJ131113 RXF131113 SHB131113 SQX131113 TAT131113 TKP131113 TUL131113 UEH131113 UOD131113 UXZ131113 VHV131113 VRR131113 WBN131113 WLJ131113 WVF131113 F196649 IT196649 SP196649 ACL196649 AMH196649 AWD196649 BFZ196649 BPV196649 BZR196649 CJN196649 CTJ196649 DDF196649 DNB196649 DWX196649 EGT196649 EQP196649 FAL196649 FKH196649 FUD196649 GDZ196649 GNV196649 GXR196649 HHN196649 HRJ196649 IBF196649 ILB196649 IUX196649 JET196649 JOP196649 JYL196649 KIH196649 KSD196649 LBZ196649 LLV196649 LVR196649 MFN196649 MPJ196649 MZF196649 NJB196649 NSX196649 OCT196649 OMP196649 OWL196649 PGH196649 PQD196649 PZZ196649 QJV196649 QTR196649 RDN196649 RNJ196649 RXF196649 SHB196649 SQX196649 TAT196649 TKP196649 TUL196649 UEH196649 UOD196649 UXZ196649 VHV196649 VRR196649 WBN196649 WLJ196649 WVF196649 F262185 IT262185 SP262185 ACL262185 AMH262185 AWD262185 BFZ262185 BPV262185 BZR262185 CJN262185 CTJ262185 DDF262185 DNB262185 DWX262185 EGT262185 EQP262185 FAL262185 FKH262185 FUD262185 GDZ262185 GNV262185 GXR262185 HHN262185 HRJ262185 IBF262185 ILB262185 IUX262185 JET262185 JOP262185 JYL262185 KIH262185 KSD262185 LBZ262185 LLV262185 LVR262185 MFN262185 MPJ262185 MZF262185 NJB262185 NSX262185 OCT262185 OMP262185 OWL262185 PGH262185 PQD262185 PZZ262185 QJV262185 QTR262185 RDN262185 RNJ262185 RXF262185 SHB262185 SQX262185 TAT262185 TKP262185 TUL262185 UEH262185 UOD262185 UXZ262185 VHV262185 VRR262185 WBN262185 WLJ262185 WVF262185 F327721 IT327721 SP327721 ACL327721 AMH327721 AWD327721 BFZ327721 BPV327721 BZR327721 CJN327721 CTJ327721 DDF327721 DNB327721 DWX327721 EGT327721 EQP327721 FAL327721 FKH327721 FUD327721 GDZ327721 GNV327721 GXR327721 HHN327721 HRJ327721 IBF327721 ILB327721 IUX327721 JET327721 JOP327721 JYL327721 KIH327721 KSD327721 LBZ327721 LLV327721 LVR327721 MFN327721 MPJ327721 MZF327721 NJB327721 NSX327721 OCT327721 OMP327721 OWL327721 PGH327721 PQD327721 PZZ327721 QJV327721 QTR327721 RDN327721 RNJ327721 RXF327721 SHB327721 SQX327721 TAT327721 TKP327721 TUL327721 UEH327721 UOD327721 UXZ327721 VHV327721 VRR327721 WBN327721 WLJ327721 WVF327721 F393257 IT393257 SP393257 ACL393257 AMH393257 AWD393257 BFZ393257 BPV393257 BZR393257 CJN393257 CTJ393257 DDF393257 DNB393257 DWX393257 EGT393257 EQP393257 FAL393257 FKH393257 FUD393257 GDZ393257 GNV393257 GXR393257 HHN393257 HRJ393257 IBF393257 ILB393257 IUX393257 JET393257 JOP393257 JYL393257 KIH393257 KSD393257 LBZ393257 LLV393257 LVR393257 MFN393257 MPJ393257 MZF393257 NJB393257 NSX393257 OCT393257 OMP393257 OWL393257 PGH393257 PQD393257 PZZ393257 QJV393257 QTR393257 RDN393257 RNJ393257 RXF393257 SHB393257 SQX393257 TAT393257 TKP393257 TUL393257 UEH393257 UOD393257 UXZ393257 VHV393257 VRR393257 WBN393257 WLJ393257 WVF393257 F458793 IT458793 SP458793 ACL458793 AMH458793 AWD458793 BFZ458793 BPV458793 BZR458793 CJN458793 CTJ458793 DDF458793 DNB458793 DWX458793 EGT458793 EQP458793 FAL458793 FKH458793 FUD458793 GDZ458793 GNV458793 GXR458793 HHN458793 HRJ458793 IBF458793 ILB458793 IUX458793 JET458793 JOP458793 JYL458793 KIH458793 KSD458793 LBZ458793 LLV458793 LVR458793 MFN458793 MPJ458793 MZF458793 NJB458793 NSX458793 OCT458793 OMP458793 OWL458793 PGH458793 PQD458793 PZZ458793 QJV458793 QTR458793 RDN458793 RNJ458793 RXF458793 SHB458793 SQX458793 TAT458793 TKP458793 TUL458793 UEH458793 UOD458793 UXZ458793 VHV458793 VRR458793 WBN458793 WLJ458793 WVF458793 F524329 IT524329 SP524329 ACL524329 AMH524329 AWD524329 BFZ524329 BPV524329 BZR524329 CJN524329 CTJ524329 DDF524329 DNB524329 DWX524329 EGT524329 EQP524329 FAL524329 FKH524329 FUD524329 GDZ524329 GNV524329 GXR524329 HHN524329 HRJ524329 IBF524329 ILB524329 IUX524329 JET524329 JOP524329 JYL524329 KIH524329 KSD524329 LBZ524329 LLV524329 LVR524329 MFN524329 MPJ524329 MZF524329 NJB524329 NSX524329 OCT524329 OMP524329 OWL524329 PGH524329 PQD524329 PZZ524329 QJV524329 QTR524329 RDN524329 RNJ524329 RXF524329 SHB524329 SQX524329 TAT524329 TKP524329 TUL524329 UEH524329 UOD524329 UXZ524329 VHV524329 VRR524329 WBN524329 WLJ524329 WVF524329 F589865 IT589865 SP589865 ACL589865 AMH589865 AWD589865 BFZ589865 BPV589865 BZR589865 CJN589865 CTJ589865 DDF589865 DNB589865 DWX589865 EGT589865 EQP589865 FAL589865 FKH589865 FUD589865 GDZ589865 GNV589865 GXR589865 HHN589865 HRJ589865 IBF589865 ILB589865 IUX589865 JET589865 JOP589865 JYL589865 KIH589865 KSD589865 LBZ589865 LLV589865 LVR589865 MFN589865 MPJ589865 MZF589865 NJB589865 NSX589865 OCT589865 OMP589865 OWL589865 PGH589865 PQD589865 PZZ589865 QJV589865 QTR589865 RDN589865 RNJ589865 RXF589865 SHB589865 SQX589865 TAT589865 TKP589865 TUL589865 UEH589865 UOD589865 UXZ589865 VHV589865 VRR589865 WBN589865 WLJ589865 WVF589865 F655401 IT655401 SP655401 ACL655401 AMH655401 AWD655401 BFZ655401 BPV655401 BZR655401 CJN655401 CTJ655401 DDF655401 DNB655401 DWX655401 EGT655401 EQP655401 FAL655401 FKH655401 FUD655401 GDZ655401 GNV655401 GXR655401 HHN655401 HRJ655401 IBF655401 ILB655401 IUX655401 JET655401 JOP655401 JYL655401 KIH655401 KSD655401 LBZ655401 LLV655401 LVR655401 MFN655401 MPJ655401 MZF655401 NJB655401 NSX655401 OCT655401 OMP655401 OWL655401 PGH655401 PQD655401 PZZ655401 QJV655401 QTR655401 RDN655401 RNJ655401 RXF655401 SHB655401 SQX655401 TAT655401 TKP655401 TUL655401 UEH655401 UOD655401 UXZ655401 VHV655401 VRR655401 WBN655401 WLJ655401 WVF655401 F720937 IT720937 SP720937 ACL720937 AMH720937 AWD720937 BFZ720937 BPV720937 BZR720937 CJN720937 CTJ720937 DDF720937 DNB720937 DWX720937 EGT720937 EQP720937 FAL720937 FKH720937 FUD720937 GDZ720937 GNV720937 GXR720937 HHN720937 HRJ720937 IBF720937 ILB720937 IUX720937 JET720937 JOP720937 JYL720937 KIH720937 KSD720937 LBZ720937 LLV720937 LVR720937 MFN720937 MPJ720937 MZF720937 NJB720937 NSX720937 OCT720937 OMP720937 OWL720937 PGH720937 PQD720937 PZZ720937 QJV720937 QTR720937 RDN720937 RNJ720937 RXF720937 SHB720937 SQX720937 TAT720937 TKP720937 TUL720937 UEH720937 UOD720937 UXZ720937 VHV720937 VRR720937 WBN720937 WLJ720937 WVF720937 F786473 IT786473 SP786473 ACL786473 AMH786473 AWD786473 BFZ786473 BPV786473 BZR786473 CJN786473 CTJ786473 DDF786473 DNB786473 DWX786473 EGT786473 EQP786473 FAL786473 FKH786473 FUD786473 GDZ786473 GNV786473 GXR786473 HHN786473 HRJ786473 IBF786473 ILB786473 IUX786473 JET786473 JOP786473 JYL786473 KIH786473 KSD786473 LBZ786473 LLV786473 LVR786473 MFN786473 MPJ786473 MZF786473 NJB786473 NSX786473 OCT786473 OMP786473 OWL786473 PGH786473 PQD786473 PZZ786473 QJV786473 QTR786473 RDN786473 RNJ786473 RXF786473 SHB786473 SQX786473 TAT786473 TKP786473 TUL786473 UEH786473 UOD786473 UXZ786473 VHV786473 VRR786473 WBN786473 WLJ786473 WVF786473 F852009 IT852009 SP852009 ACL852009 AMH852009 AWD852009 BFZ852009 BPV852009 BZR852009 CJN852009 CTJ852009 DDF852009 DNB852009 DWX852009 EGT852009 EQP852009 FAL852009 FKH852009 FUD852009 GDZ852009 GNV852009 GXR852009 HHN852009 HRJ852009 IBF852009 ILB852009 IUX852009 JET852009 JOP852009 JYL852009 KIH852009 KSD852009 LBZ852009 LLV852009 LVR852009 MFN852009 MPJ852009 MZF852009 NJB852009 NSX852009 OCT852009 OMP852009 OWL852009 PGH852009 PQD852009 PZZ852009 QJV852009 QTR852009 RDN852009 RNJ852009 RXF852009 SHB852009 SQX852009 TAT852009 TKP852009 TUL852009 UEH852009 UOD852009 UXZ852009 VHV852009 VRR852009 WBN852009 WLJ852009 WVF852009 F917545 IT917545 SP917545 ACL917545 AMH917545 AWD917545 BFZ917545 BPV917545 BZR917545 CJN917545 CTJ917545 DDF917545 DNB917545 DWX917545 EGT917545 EQP917545 FAL917545 FKH917545 FUD917545 GDZ917545 GNV917545 GXR917545 HHN917545 HRJ917545 IBF917545 ILB917545 IUX917545 JET917545 JOP917545 JYL917545 KIH917545 KSD917545 LBZ917545 LLV917545 LVR917545 MFN917545 MPJ917545 MZF917545 NJB917545 NSX917545 OCT917545 OMP917545 OWL917545 PGH917545 PQD917545 PZZ917545 QJV917545 QTR917545 RDN917545 RNJ917545 RXF917545 SHB917545 SQX917545 TAT917545 TKP917545 TUL917545 UEH917545 UOD917545 UXZ917545 VHV917545 VRR917545 WBN917545 WLJ917545 WVF917545 F983081 IT983081 SP983081 ACL983081 AMH983081 AWD983081 BFZ983081 BPV983081 BZR983081 CJN983081 CTJ983081 DDF983081 DNB983081 DWX983081 EGT983081 EQP983081 FAL983081 FKH983081 FUD983081 GDZ983081 GNV983081 GXR983081 HHN983081 HRJ983081 IBF983081 ILB983081 IUX983081 JET983081 JOP983081 JYL983081 KIH983081 KSD983081 LBZ983081 LLV983081 LVR983081 MFN983081 MPJ983081 MZF983081 NJB983081 NSX983081 OCT983081 OMP983081 OWL983081 PGH983081 PQD983081 PZZ983081 QJV983081 QTR983081 RDN983081 RNJ983081 RXF983081 SHB983081 SQX983081 TAT983081 TKP983081 TUL983081 UEH983081 UOD983081 UXZ983081 VHV983081 VRR983081 WBN983081 WLJ983081" xr:uid="{42D6E7A0-A219-46E9-A2AB-527066C7AB5D}">
      <formula1>Taip</formula1>
    </dataValidation>
    <dataValidation type="list" allowBlank="1" showInputMessage="1" showErrorMessage="1" sqref="G14 D14" xr:uid="{7D32FA56-463F-4809-BE42-FE8A26FEFE87}">
      <formula1>"Biudžetinė, Verslo įm. ir kt., Kitos organizacijos**, "</formula1>
    </dataValidation>
    <dataValidation type="list" allowBlank="1" showInputMessage="1" showErrorMessage="1" sqref="H5" xr:uid="{4F58396F-D4C5-4DCE-BFF4-A2582B3C0E4E}">
      <formula1>"2021,2022,2023,2024,2025,2026,2027,2028"</formula1>
    </dataValidation>
    <dataValidation showDropDown="1" showInputMessage="1" showErrorMessage="1" sqref="I5" xr:uid="{B4B3040A-DE27-4D5C-AAEE-8C547B9B3F12}"/>
    <dataValidation type="list" allowBlank="1" showInputMessage="1" showErrorMessage="1" sqref="D20:D52" xr:uid="{F97D1513-CC9E-4F22-806D-BFAA3D9A500E}">
      <formula1>"Terminuota, Neterminuota"</formula1>
    </dataValidation>
  </dataValidations>
  <pageMargins left="0.23622047244094491" right="0.75" top="0.23622047244094491" bottom="0.27559055118110237" header="0.19685039370078741" footer="0.23622047244094491"/>
  <pageSetup paperSize="9" scale="48" fitToHeight="0" orientation="landscape" cellComments="asDisplayed"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7BEE0584-A26B-4E4D-B40D-AAB406701323}">
          <x14:formula1>
            <xm:f>'Atostogų išmokų FN'!$C$6:$AG$6</xm:f>
          </x14:formula1>
          <xm:sqref>P20:P52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18"/>
  <sheetViews>
    <sheetView workbookViewId="0">
      <selection activeCell="I6" sqref="I6:I7"/>
    </sheetView>
  </sheetViews>
  <sheetFormatPr defaultRowHeight="12" x14ac:dyDescent="0.25"/>
  <cols>
    <col min="1" max="1" width="28.42578125" customWidth="1"/>
    <col min="2" max="2" width="16.42578125" customWidth="1"/>
    <col min="3" max="3" width="5.140625" customWidth="1"/>
    <col min="4" max="4" width="28.140625" customWidth="1"/>
    <col min="5" max="8" width="6" bestFit="1" customWidth="1"/>
    <col min="9" max="9" width="7" customWidth="1"/>
    <col min="10" max="22" width="6" bestFit="1" customWidth="1"/>
    <col min="23" max="23" width="7.28515625" customWidth="1"/>
    <col min="24" max="33" width="6" bestFit="1" customWidth="1"/>
  </cols>
  <sheetData>
    <row r="2" spans="1:33" x14ac:dyDescent="0.25">
      <c r="A2" s="2" t="s">
        <v>58</v>
      </c>
    </row>
    <row r="3" spans="1:33" x14ac:dyDescent="0.25">
      <c r="A3" s="2"/>
    </row>
    <row r="4" spans="1:33" ht="19.5" customHeight="1" x14ac:dyDescent="0.25">
      <c r="A4" s="2" t="s">
        <v>59</v>
      </c>
    </row>
    <row r="5" spans="1:33" ht="23.7" customHeight="1" x14ac:dyDescent="0.25">
      <c r="A5" s="33" t="s">
        <v>60</v>
      </c>
      <c r="B5" s="34"/>
      <c r="C5" s="114" t="s">
        <v>61</v>
      </c>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6"/>
    </row>
    <row r="6" spans="1:33" x14ac:dyDescent="0.25">
      <c r="A6" s="35"/>
      <c r="B6" s="36"/>
      <c r="C6" s="8">
        <v>20</v>
      </c>
      <c r="D6" s="8">
        <v>21</v>
      </c>
      <c r="E6" s="8">
        <v>22</v>
      </c>
      <c r="F6" s="8">
        <v>23</v>
      </c>
      <c r="G6" s="8">
        <v>24</v>
      </c>
      <c r="H6" s="8">
        <v>25</v>
      </c>
      <c r="I6" s="8">
        <v>26</v>
      </c>
      <c r="J6" s="8">
        <v>27</v>
      </c>
      <c r="K6" s="8">
        <v>28</v>
      </c>
      <c r="L6" s="8">
        <v>29</v>
      </c>
      <c r="M6" s="8">
        <v>30</v>
      </c>
      <c r="N6" s="8">
        <v>31</v>
      </c>
      <c r="O6" s="8">
        <v>32</v>
      </c>
      <c r="P6" s="8">
        <v>33</v>
      </c>
      <c r="Q6" s="8">
        <v>34</v>
      </c>
      <c r="R6" s="8">
        <v>35</v>
      </c>
      <c r="S6" s="8">
        <v>36</v>
      </c>
      <c r="T6" s="8">
        <v>37</v>
      </c>
      <c r="U6" s="8">
        <v>38</v>
      </c>
      <c r="V6" s="8">
        <v>39</v>
      </c>
      <c r="W6" s="8">
        <v>40</v>
      </c>
      <c r="X6" s="8">
        <v>41</v>
      </c>
      <c r="Y6" s="8">
        <v>42</v>
      </c>
      <c r="Z6" s="8">
        <v>43</v>
      </c>
      <c r="AA6" s="8">
        <v>44</v>
      </c>
      <c r="AB6" s="8">
        <v>45</v>
      </c>
      <c r="AC6" s="8">
        <v>46</v>
      </c>
      <c r="AD6" s="8">
        <v>47</v>
      </c>
      <c r="AE6" s="8">
        <v>48</v>
      </c>
      <c r="AF6" s="8">
        <v>49</v>
      </c>
      <c r="AG6" s="8">
        <v>50</v>
      </c>
    </row>
    <row r="7" spans="1:33" x14ac:dyDescent="0.25">
      <c r="A7" s="31" t="s">
        <v>62</v>
      </c>
      <c r="B7" s="32"/>
      <c r="C7" s="1">
        <v>8.6300000000000008</v>
      </c>
      <c r="D7" s="1">
        <v>10.44</v>
      </c>
      <c r="E7" s="1">
        <v>10.44</v>
      </c>
      <c r="F7" s="1">
        <v>10.44</v>
      </c>
      <c r="G7" s="1">
        <v>10.44</v>
      </c>
      <c r="H7" s="1">
        <v>10.44</v>
      </c>
      <c r="I7" s="1">
        <v>12.35</v>
      </c>
      <c r="J7" s="1">
        <v>12.35</v>
      </c>
      <c r="K7" s="1">
        <v>12.35</v>
      </c>
      <c r="L7" s="1">
        <v>12.35</v>
      </c>
      <c r="M7" s="1">
        <v>12.35</v>
      </c>
      <c r="N7" s="1">
        <v>14.99</v>
      </c>
      <c r="O7" s="1">
        <v>14.99</v>
      </c>
      <c r="P7" s="1">
        <v>14.99</v>
      </c>
      <c r="Q7" s="1">
        <v>14.99</v>
      </c>
      <c r="R7" s="1">
        <v>14.99</v>
      </c>
      <c r="S7" s="1">
        <v>17.25</v>
      </c>
      <c r="T7" s="1">
        <v>17.25</v>
      </c>
      <c r="U7" s="1">
        <v>17.25</v>
      </c>
      <c r="V7" s="1">
        <v>17.25</v>
      </c>
      <c r="W7" s="1">
        <v>18.89</v>
      </c>
      <c r="X7" s="1">
        <v>20.02</v>
      </c>
      <c r="Y7" s="1">
        <v>20.02</v>
      </c>
      <c r="Z7" s="1">
        <v>20.02</v>
      </c>
      <c r="AA7" s="1">
        <v>20.02</v>
      </c>
      <c r="AB7" s="1">
        <v>20.02</v>
      </c>
      <c r="AC7" s="1">
        <v>20.02</v>
      </c>
      <c r="AD7" s="1">
        <v>20.02</v>
      </c>
      <c r="AE7" s="1">
        <v>20.02</v>
      </c>
      <c r="AF7" s="1">
        <v>20.02</v>
      </c>
      <c r="AG7" s="1">
        <v>20.02</v>
      </c>
    </row>
    <row r="8" spans="1:33" x14ac:dyDescent="0.25">
      <c r="A8" s="31" t="s">
        <v>63</v>
      </c>
      <c r="B8" s="32"/>
      <c r="C8" s="1">
        <v>0</v>
      </c>
      <c r="D8" s="1">
        <v>0</v>
      </c>
      <c r="E8" s="1">
        <v>0</v>
      </c>
      <c r="F8" s="1">
        <v>0</v>
      </c>
      <c r="G8" s="1">
        <v>8.6300000000000008</v>
      </c>
      <c r="H8" s="1">
        <v>10.44</v>
      </c>
      <c r="I8" s="1">
        <v>10.44</v>
      </c>
      <c r="J8" s="1">
        <v>10.44</v>
      </c>
      <c r="K8" s="1">
        <v>10.44</v>
      </c>
      <c r="L8" s="1">
        <v>10.44</v>
      </c>
      <c r="M8" s="1">
        <v>10.44</v>
      </c>
      <c r="N8" s="1">
        <v>12.35</v>
      </c>
      <c r="O8" s="1">
        <v>12.35</v>
      </c>
      <c r="P8" s="1">
        <v>12.35</v>
      </c>
      <c r="Q8" s="1">
        <v>12.35</v>
      </c>
      <c r="R8" s="1">
        <v>12.35</v>
      </c>
      <c r="S8" s="1">
        <v>12.35</v>
      </c>
      <c r="T8" s="1">
        <v>14.99</v>
      </c>
      <c r="U8" s="1">
        <v>14.99</v>
      </c>
      <c r="V8" s="1">
        <v>14.99</v>
      </c>
      <c r="W8" s="1">
        <v>14.99</v>
      </c>
      <c r="X8" s="1">
        <v>14.99</v>
      </c>
      <c r="Y8" s="1">
        <v>14.99</v>
      </c>
      <c r="Z8" s="1">
        <v>17.25</v>
      </c>
      <c r="AA8" s="1">
        <v>17.25</v>
      </c>
      <c r="AB8" s="1">
        <v>17.25</v>
      </c>
      <c r="AC8" s="1">
        <v>17.25</v>
      </c>
      <c r="AD8" s="1">
        <v>17.25</v>
      </c>
      <c r="AE8" s="1">
        <v>18.89</v>
      </c>
      <c r="AF8" s="1">
        <v>20.02</v>
      </c>
      <c r="AG8" s="1">
        <v>20.02</v>
      </c>
    </row>
    <row r="11" spans="1:33" ht="27.6" x14ac:dyDescent="0.3">
      <c r="A11" s="54" t="s">
        <v>64</v>
      </c>
      <c r="B11" s="113" t="s">
        <v>65</v>
      </c>
      <c r="C11" s="113"/>
      <c r="D11" s="113"/>
    </row>
    <row r="12" spans="1:33" ht="73.5" customHeight="1" x14ac:dyDescent="0.3">
      <c r="A12" s="47" t="s">
        <v>66</v>
      </c>
      <c r="B12" s="112" t="s">
        <v>67</v>
      </c>
      <c r="C12" s="112"/>
      <c r="D12" s="112"/>
    </row>
    <row r="13" spans="1:33" ht="82.2" customHeight="1" x14ac:dyDescent="0.3">
      <c r="A13" s="47" t="s">
        <v>68</v>
      </c>
      <c r="B13" s="112" t="s">
        <v>69</v>
      </c>
      <c r="C13" s="112"/>
      <c r="D13" s="112"/>
    </row>
    <row r="14" spans="1:33" ht="79.2" customHeight="1" x14ac:dyDescent="0.3">
      <c r="A14" s="47" t="s">
        <v>70</v>
      </c>
      <c r="B14" s="112" t="s">
        <v>71</v>
      </c>
      <c r="C14" s="112"/>
      <c r="D14" s="112"/>
    </row>
    <row r="15" spans="1:33" ht="81.45" customHeight="1" x14ac:dyDescent="0.3">
      <c r="A15" s="47" t="s">
        <v>72</v>
      </c>
      <c r="B15" s="112" t="s">
        <v>73</v>
      </c>
      <c r="C15" s="112"/>
      <c r="D15" s="112"/>
    </row>
    <row r="16" spans="1:33" ht="82.5" customHeight="1" x14ac:dyDescent="0.3">
      <c r="A16" s="47" t="s">
        <v>74</v>
      </c>
      <c r="B16" s="112" t="s">
        <v>75</v>
      </c>
      <c r="C16" s="112"/>
      <c r="D16" s="112"/>
    </row>
    <row r="17" spans="1:4" ht="70.2" customHeight="1" x14ac:dyDescent="0.3">
      <c r="A17" s="47" t="s">
        <v>76</v>
      </c>
      <c r="B17" s="112" t="s">
        <v>77</v>
      </c>
      <c r="C17" s="112"/>
      <c r="D17" s="112"/>
    </row>
    <row r="18" spans="1:4" ht="65.7" customHeight="1" x14ac:dyDescent="0.3">
      <c r="A18" s="47" t="s">
        <v>78</v>
      </c>
      <c r="B18" s="112" t="s">
        <v>79</v>
      </c>
      <c r="C18" s="112"/>
      <c r="D18" s="112"/>
    </row>
  </sheetData>
  <mergeCells count="9">
    <mergeCell ref="B17:D17"/>
    <mergeCell ref="B18:D18"/>
    <mergeCell ref="B11:D11"/>
    <mergeCell ref="C5:AG5"/>
    <mergeCell ref="B12:D12"/>
    <mergeCell ref="B13:D13"/>
    <mergeCell ref="B14:D14"/>
    <mergeCell ref="B15:D15"/>
    <mergeCell ref="B16:D16"/>
  </mergeCells>
  <pageMargins left="0.7" right="0.7" top="0.75" bottom="0.75" header="0.3" footer="0.3"/>
  <pageSetup paperSize="9" scale="7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SharedWithUsers xmlns="7ed14601-a767-49df-87ac-319a5ad53ef2">
      <UserInfo>
        <DisplayName>Ilona Beeršteinė</DisplayName>
        <AccountId>203</AccountId>
        <AccountType/>
      </UserInfo>
      <UserInfo>
        <DisplayName>Birutė Makuškienė</DisplayName>
        <AccountId>50</AccountId>
        <AccountType/>
      </UserInfo>
      <UserInfo>
        <DisplayName>Jolanta Jakubauskienė</DisplayName>
        <AccountId>138</AccountId>
        <AccountType/>
      </UserInfo>
      <UserInfo>
        <DisplayName>Dalia Vegienė</DisplayName>
        <AccountId>164</AccountId>
        <AccountType/>
      </UserInfo>
      <UserInfo>
        <DisplayName>Sandra Gylienė</DisplayName>
        <AccountId>127</AccountId>
        <AccountType/>
      </UserInfo>
      <UserInfo>
        <DisplayName>Teresa Mateiko</DisplayName>
        <AccountId>70</AccountId>
        <AccountType/>
      </UserInfo>
      <UserInfo>
        <DisplayName>Tomas Jankauskas</DisplayName>
        <AccountId>158</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7" ma:contentTypeDescription="Kurkite naują dokumentą." ma:contentTypeScope="" ma:versionID="d8a2bf34473274eec90b4b098eca0d39">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4dc8b5a5585890b1800c718b8e0c5ef7"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22B287-3E63-4A17-91FC-C82EF81F10F2}">
  <ds:schemaRefs>
    <ds:schemaRef ds:uri="http://schemas.microsoft.com/sharepoint/v3/contenttype/forms"/>
  </ds:schemaRefs>
</ds:datastoreItem>
</file>

<file path=customXml/itemProps2.xml><?xml version="1.0" encoding="utf-8"?>
<ds:datastoreItem xmlns:ds="http://schemas.openxmlformats.org/officeDocument/2006/customXml" ds:itemID="{9BD8A903-846C-471C-97C9-A5938A32F916}">
  <ds:schemaRefs>
    <ds:schemaRef ds:uri="http://schemas.microsoft.com/office/infopath/2007/PartnerControls"/>
    <ds:schemaRef ds:uri="http://www.w3.org/XML/1998/namespace"/>
    <ds:schemaRef ds:uri="http://purl.org/dc/terms/"/>
    <ds:schemaRef ds:uri="8fa2b46d-e0e5-4105-8197-5a0c810b9da7"/>
    <ds:schemaRef ds:uri="http://schemas.microsoft.com/office/2006/metadata/properties"/>
    <ds:schemaRef ds:uri="http://schemas.openxmlformats.org/package/2006/metadata/core-properties"/>
    <ds:schemaRef ds:uri="http://purl.org/dc/dcmitype/"/>
    <ds:schemaRef ds:uri="7ed14601-a767-49df-87ac-319a5ad53ef2"/>
    <ds:schemaRef ds:uri="http://schemas.microsoft.com/office/2006/documentManagement/types"/>
    <ds:schemaRef ds:uri="http://purl.org/dc/elements/1.1/"/>
  </ds:schemaRefs>
</ds:datastoreItem>
</file>

<file path=customXml/itemProps3.xml><?xml version="1.0" encoding="utf-8"?>
<ds:datastoreItem xmlns:ds="http://schemas.openxmlformats.org/officeDocument/2006/customXml" ds:itemID="{E7FC1D8B-F2A8-4054-8425-0259A3636C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14601-a767-49df-87ac-319a5ad53ef2"/>
    <ds:schemaRef ds:uri="8fa2b46d-e0e5-4105-8197-5a0c810b9d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vt:i4>
      </vt:variant>
      <vt:variant>
        <vt:lpstr>Įvardytieji diapazonai</vt:lpstr>
      </vt:variant>
      <vt:variant>
        <vt:i4>3</vt:i4>
      </vt:variant>
    </vt:vector>
  </HeadingPairs>
  <TitlesOfParts>
    <vt:vector size="7" baseType="lpstr">
      <vt:lpstr>Pažyma DU  neterm</vt:lpstr>
      <vt:lpstr>Pažyma DU term </vt:lpstr>
      <vt:lpstr>Pažyma DU  term neterm</vt:lpstr>
      <vt:lpstr>Atostogų išmokų FN</vt:lpstr>
      <vt:lpstr>'Pažyma DU  neterm'!Print_Area</vt:lpstr>
      <vt:lpstr>'Pažyma DU  term neterm'!Print_Area</vt:lpstr>
      <vt:lpstr>'Pažyma DU term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Ekspertė Renata Padalevičiūtė</dc:creator>
  <cp:keywords/>
  <dc:description/>
  <cp:lastModifiedBy>Sandra Gylienė</cp:lastModifiedBy>
  <cp:revision/>
  <dcterms:created xsi:type="dcterms:W3CDTF">2015-11-13T09:00:58Z</dcterms:created>
  <dcterms:modified xsi:type="dcterms:W3CDTF">2024-03-01T11:49:24Z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